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" yWindow="3636" windowWidth="19152" windowHeight="8520" tabRatio="718" firstSheet="1" activeTab="1"/>
  </bookViews>
  <sheets>
    <sheet name="Справочник Вид продукции" sheetId="5" state="hidden" r:id="rId1"/>
    <sheet name="План закупки" sheetId="1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закупки'!$A$9:$BB$209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1">'План закупки'!$A$1:$AX$209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44525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AB160" i="10" l="1"/>
  <c r="W160" i="10"/>
  <c r="AI160" i="10" s="1"/>
  <c r="AJ160" i="10" s="1"/>
  <c r="AK160" i="10" s="1"/>
  <c r="Q160" i="10"/>
  <c r="R160" i="10" s="1"/>
  <c r="O160" i="10"/>
  <c r="AB159" i="10" l="1"/>
  <c r="W159" i="10"/>
  <c r="AI159" i="10" s="1"/>
  <c r="AJ159" i="10" s="1"/>
  <c r="AK159" i="10" s="1"/>
  <c r="Q159" i="10"/>
  <c r="R159" i="10" s="1"/>
  <c r="O159" i="10"/>
  <c r="AB158" i="10" l="1"/>
  <c r="W158" i="10"/>
  <c r="AI158" i="10" s="1"/>
  <c r="AJ158" i="10" s="1"/>
  <c r="AK158" i="10" s="1"/>
  <c r="R158" i="10"/>
  <c r="O158" i="10"/>
  <c r="AB104" i="10" l="1"/>
  <c r="W104" i="10"/>
  <c r="AI104" i="10" s="1"/>
  <c r="AJ104" i="10" s="1"/>
  <c r="AK104" i="10" s="1"/>
  <c r="R104" i="10"/>
  <c r="AB157" i="10" l="1"/>
  <c r="W157" i="10"/>
  <c r="AI157" i="10" s="1"/>
  <c r="AJ157" i="10" s="1"/>
  <c r="AK157" i="10" s="1"/>
  <c r="Q157" i="10"/>
  <c r="R157" i="10" s="1"/>
  <c r="O157" i="10"/>
  <c r="AB156" i="10" l="1"/>
  <c r="W156" i="10"/>
  <c r="AI156" i="10" s="1"/>
  <c r="AJ156" i="10" s="1"/>
  <c r="AK156" i="10" s="1"/>
  <c r="Q156" i="10"/>
  <c r="R156" i="10" s="1"/>
  <c r="O156" i="10"/>
  <c r="W74" i="10" l="1"/>
  <c r="AI74" i="10" s="1"/>
  <c r="AJ74" i="10" s="1"/>
  <c r="AK74" i="10" s="1"/>
  <c r="R74" i="10"/>
  <c r="AB18" i="10" l="1"/>
  <c r="W18" i="10"/>
  <c r="AI18" i="10" s="1"/>
  <c r="AJ18" i="10" s="1"/>
  <c r="AK18" i="10" s="1"/>
  <c r="Q18" i="10"/>
  <c r="R18" i="10" s="1"/>
  <c r="O18" i="10"/>
  <c r="AB155" i="10" l="1"/>
  <c r="W155" i="10"/>
  <c r="AI155" i="10" s="1"/>
  <c r="AJ155" i="10" s="1"/>
  <c r="AK155" i="10" s="1"/>
  <c r="Q155" i="10"/>
  <c r="R155" i="10" s="1"/>
  <c r="O155" i="10"/>
  <c r="AB154" i="10" l="1"/>
  <c r="W154" i="10"/>
  <c r="AI154" i="10" s="1"/>
  <c r="AJ154" i="10" s="1"/>
  <c r="AK154" i="10" s="1"/>
  <c r="Q154" i="10"/>
  <c r="R154" i="10" s="1"/>
  <c r="O154" i="10"/>
  <c r="AB153" i="10" l="1"/>
  <c r="W153" i="10"/>
  <c r="AI153" i="10" s="1"/>
  <c r="AJ153" i="10" s="1"/>
  <c r="AK153" i="10" s="1"/>
  <c r="Q153" i="10"/>
  <c r="R153" i="10" s="1"/>
  <c r="O153" i="10"/>
  <c r="AB152" i="10" l="1"/>
  <c r="W152" i="10"/>
  <c r="AI152" i="10" s="1"/>
  <c r="AJ152" i="10" s="1"/>
  <c r="AK152" i="10" s="1"/>
  <c r="Q152" i="10"/>
  <c r="R152" i="10" s="1"/>
  <c r="O152" i="10"/>
  <c r="AB151" i="10" l="1"/>
  <c r="W151" i="10"/>
  <c r="AI151" i="10" s="1"/>
  <c r="AJ151" i="10" s="1"/>
  <c r="AK151" i="10" s="1"/>
  <c r="R151" i="10"/>
  <c r="O151" i="10"/>
  <c r="AB150" i="10" l="1"/>
  <c r="W150" i="10"/>
  <c r="AI150" i="10" s="1"/>
  <c r="AJ150" i="10" s="1"/>
  <c r="AK150" i="10" s="1"/>
  <c r="R150" i="10"/>
  <c r="O150" i="10"/>
  <c r="W121" i="10" l="1"/>
  <c r="AJ121" i="10" s="1"/>
  <c r="AK121" i="10" s="1"/>
  <c r="R121" i="10"/>
  <c r="AB148" i="10" l="1"/>
  <c r="AB17" i="10" l="1"/>
  <c r="W17" i="10"/>
  <c r="AI17" i="10" s="1"/>
  <c r="AJ17" i="10" s="1"/>
  <c r="AK17" i="10" s="1"/>
  <c r="Q17" i="10"/>
  <c r="R17" i="10" s="1"/>
  <c r="O17" i="10"/>
  <c r="AB149" i="10" l="1"/>
  <c r="W149" i="10"/>
  <c r="AI149" i="10" s="1"/>
  <c r="AJ149" i="10" s="1"/>
  <c r="AK149" i="10" s="1"/>
  <c r="Q149" i="10"/>
  <c r="R149" i="10" s="1"/>
  <c r="O149" i="10"/>
  <c r="W148" i="10" l="1"/>
  <c r="AI148" i="10" s="1"/>
  <c r="AJ148" i="10" s="1"/>
  <c r="AK148" i="10" s="1"/>
  <c r="Q148" i="10"/>
  <c r="R148" i="10" s="1"/>
  <c r="O148" i="10"/>
  <c r="AB147" i="10" l="1"/>
  <c r="W147" i="10"/>
  <c r="AI147" i="10" s="1"/>
  <c r="AJ147" i="10" s="1"/>
  <c r="AK147" i="10" s="1"/>
  <c r="Q147" i="10"/>
  <c r="R147" i="10" s="1"/>
  <c r="O147" i="10"/>
  <c r="AB146" i="10" l="1"/>
  <c r="W146" i="10"/>
  <c r="AI146" i="10" s="1"/>
  <c r="AJ146" i="10" s="1"/>
  <c r="AK146" i="10" s="1"/>
  <c r="Q146" i="10"/>
  <c r="R146" i="10" s="1"/>
  <c r="O146" i="10"/>
  <c r="AB145" i="10" l="1"/>
  <c r="W145" i="10"/>
  <c r="AI145" i="10" s="1"/>
  <c r="AJ145" i="10" s="1"/>
  <c r="AK145" i="10" s="1"/>
  <c r="Q145" i="10"/>
  <c r="R145" i="10" s="1"/>
  <c r="O145" i="10"/>
  <c r="AB144" i="10" l="1"/>
  <c r="W144" i="10"/>
  <c r="AI144" i="10" s="1"/>
  <c r="AJ144" i="10" s="1"/>
  <c r="AK144" i="10" s="1"/>
  <c r="Q144" i="10"/>
  <c r="R144" i="10" s="1"/>
  <c r="O144" i="10"/>
  <c r="AB143" i="10" l="1"/>
  <c r="W143" i="10"/>
  <c r="AI143" i="10" s="1"/>
  <c r="AJ143" i="10" s="1"/>
  <c r="AK143" i="10" s="1"/>
  <c r="Q143" i="10"/>
  <c r="R143" i="10" s="1"/>
  <c r="O143" i="10"/>
  <c r="W142" i="10" l="1"/>
  <c r="AI142" i="10" s="1"/>
  <c r="AJ142" i="10" s="1"/>
  <c r="AK142" i="10" s="1"/>
  <c r="AB15" i="10" l="1"/>
  <c r="W15" i="10"/>
  <c r="AI15" i="10" s="1"/>
  <c r="AJ15" i="10" s="1"/>
  <c r="AK15" i="10" s="1"/>
  <c r="Q15" i="10"/>
  <c r="R15" i="10" s="1"/>
  <c r="O15" i="10"/>
  <c r="AB16" i="10" l="1"/>
  <c r="W16" i="10"/>
  <c r="AI16" i="10" s="1"/>
  <c r="AJ16" i="10" s="1"/>
  <c r="AK16" i="10" s="1"/>
  <c r="Q16" i="10"/>
  <c r="R16" i="10" s="1"/>
  <c r="O16" i="10"/>
  <c r="AB20" i="10" l="1"/>
  <c r="W20" i="10"/>
  <c r="AI20" i="10" s="1"/>
  <c r="AJ20" i="10" s="1"/>
  <c r="AK20" i="10" s="1"/>
  <c r="Q20" i="10"/>
  <c r="R20" i="10" s="1"/>
  <c r="O20" i="10"/>
  <c r="AB21" i="10" l="1"/>
  <c r="W21" i="10"/>
  <c r="AI21" i="10" s="1"/>
  <c r="AJ21" i="10" s="1"/>
  <c r="AK21" i="10" s="1"/>
  <c r="Q21" i="10"/>
  <c r="R21" i="10" s="1"/>
  <c r="O21" i="10"/>
  <c r="R142" i="10" l="1"/>
  <c r="W141" i="10" l="1"/>
  <c r="AI141" i="10" s="1"/>
  <c r="AJ141" i="10" s="1"/>
  <c r="AK141" i="10" s="1"/>
  <c r="R141" i="10"/>
  <c r="W140" i="10" l="1"/>
  <c r="AI140" i="10" s="1"/>
  <c r="AJ140" i="10" s="1"/>
  <c r="AK140" i="10" s="1"/>
  <c r="R140" i="10"/>
  <c r="W88" i="10" l="1"/>
  <c r="AI88" i="10" s="1"/>
  <c r="AJ88" i="10" s="1"/>
  <c r="AK88" i="10" s="1"/>
  <c r="Q88" i="10"/>
  <c r="R88" i="10" s="1"/>
  <c r="W87" i="10" l="1"/>
  <c r="AI87" i="10" s="1"/>
  <c r="AJ87" i="10" s="1"/>
  <c r="AK87" i="10" s="1"/>
  <c r="Q87" i="10"/>
  <c r="R87" i="10" s="1"/>
  <c r="R126" i="10" l="1"/>
  <c r="W13" i="10" l="1"/>
  <c r="W14" i="10"/>
  <c r="W19" i="10"/>
  <c r="R108" i="10" l="1"/>
  <c r="R109" i="10"/>
  <c r="R110" i="10"/>
  <c r="R111" i="10"/>
  <c r="R112" i="10"/>
  <c r="R113" i="10"/>
  <c r="R114" i="10"/>
  <c r="R115" i="10"/>
  <c r="R116" i="10"/>
  <c r="R117" i="10"/>
  <c r="R118" i="10"/>
  <c r="R119" i="10"/>
  <c r="R120" i="10"/>
  <c r="R122" i="10"/>
  <c r="R123" i="10"/>
  <c r="R124" i="10"/>
  <c r="R125" i="10"/>
  <c r="R127" i="10"/>
  <c r="R128" i="10"/>
  <c r="R129" i="10"/>
  <c r="R130" i="10"/>
  <c r="R131" i="10"/>
  <c r="R106" i="10"/>
  <c r="R105" i="10"/>
  <c r="R102" i="10"/>
  <c r="R103" i="10"/>
  <c r="R101" i="10"/>
  <c r="R100" i="10"/>
  <c r="R99" i="10"/>
  <c r="R98" i="10"/>
  <c r="R97" i="10"/>
  <c r="R96" i="10"/>
  <c r="R94" i="10"/>
  <c r="O122" i="10" l="1"/>
  <c r="W102" i="10" l="1"/>
  <c r="W94" i="10"/>
  <c r="W30" i="10"/>
  <c r="W29" i="10"/>
  <c r="W35" i="10" l="1"/>
  <c r="AI35" i="10" s="1"/>
  <c r="W36" i="10"/>
  <c r="W37" i="10"/>
  <c r="AJ35" i="10" l="1"/>
  <c r="AB95" i="10" l="1"/>
  <c r="W93" i="10"/>
  <c r="AI93" i="10" s="1"/>
  <c r="AJ93" i="10" s="1"/>
  <c r="W130" i="10" l="1"/>
  <c r="AI130" i="10" s="1"/>
  <c r="AJ130" i="10" s="1"/>
  <c r="AK130" i="10" s="1"/>
  <c r="W131" i="10"/>
  <c r="AI131" i="10" s="1"/>
  <c r="AJ131" i="10" s="1"/>
  <c r="AK131" i="10" s="1"/>
  <c r="AJ122" i="10" l="1"/>
  <c r="AI122" i="10" s="1"/>
  <c r="W122" i="10" s="1"/>
  <c r="V122" i="10" s="1"/>
  <c r="AJ123" i="10"/>
  <c r="AI123" i="10" s="1"/>
  <c r="W123" i="10" s="1"/>
  <c r="V123" i="10" s="1"/>
  <c r="AJ124" i="10"/>
  <c r="AI124" i="10" s="1"/>
  <c r="W124" i="10" s="1"/>
  <c r="V124" i="10" s="1"/>
  <c r="AJ125" i="10"/>
  <c r="AI125" i="10" s="1"/>
  <c r="W125" i="10" s="1"/>
  <c r="V125" i="10" s="1"/>
  <c r="AJ126" i="10"/>
  <c r="AI126" i="10" s="1"/>
  <c r="W126" i="10" s="1"/>
  <c r="V126" i="10" s="1"/>
  <c r="AJ127" i="10"/>
  <c r="AI127" i="10" s="1"/>
  <c r="W127" i="10" s="1"/>
  <c r="V127" i="10" s="1"/>
  <c r="AJ128" i="10"/>
  <c r="AI128" i="10" s="1"/>
  <c r="W128" i="10" s="1"/>
  <c r="V128" i="10" s="1"/>
  <c r="AJ129" i="10"/>
  <c r="AI129" i="10" s="1"/>
  <c r="W129" i="10" s="1"/>
  <c r="V129" i="10" s="1"/>
  <c r="W118" i="10"/>
  <c r="AI118" i="10" s="1"/>
  <c r="AJ118" i="10" s="1"/>
  <c r="AK118" i="10" s="1"/>
  <c r="W119" i="10"/>
  <c r="AI119" i="10" s="1"/>
  <c r="AJ119" i="10" s="1"/>
  <c r="AK119" i="10" s="1"/>
  <c r="W120" i="10"/>
  <c r="AI120" i="10" s="1"/>
  <c r="AJ120" i="10" s="1"/>
  <c r="AK120" i="10" s="1"/>
  <c r="W111" i="10"/>
  <c r="AI111" i="10" s="1"/>
  <c r="AK111" i="10"/>
  <c r="W112" i="10"/>
  <c r="AI112" i="10" s="1"/>
  <c r="AK112" i="10"/>
  <c r="O113" i="10"/>
  <c r="W113" i="10"/>
  <c r="AI113" i="10" s="1"/>
  <c r="O114" i="10"/>
  <c r="W114" i="10"/>
  <c r="AI114" i="10" s="1"/>
  <c r="W115" i="10"/>
  <c r="AI115" i="10" s="1"/>
  <c r="AK115" i="10"/>
  <c r="O116" i="10"/>
  <c r="W116" i="10"/>
  <c r="AI116" i="10" s="1"/>
  <c r="O117" i="10"/>
  <c r="W117" i="10"/>
  <c r="AI117" i="10" s="1"/>
  <c r="W110" i="10"/>
  <c r="AI110" i="10" s="1"/>
  <c r="AJ110" i="10" s="1"/>
  <c r="AK110" i="10" s="1"/>
  <c r="W105" i="10" l="1"/>
  <c r="AI105" i="10" s="1"/>
  <c r="AK105" i="10"/>
  <c r="W106" i="10"/>
  <c r="AI106" i="10" s="1"/>
  <c r="AK106" i="10"/>
  <c r="W107" i="10"/>
  <c r="AI107" i="10" s="1"/>
  <c r="AK107" i="10"/>
  <c r="W108" i="10"/>
  <c r="AI108" i="10" s="1"/>
  <c r="AK108" i="10"/>
  <c r="W109" i="10"/>
  <c r="AI109" i="10" s="1"/>
  <c r="AJ109" i="10" s="1"/>
  <c r="AK109" i="10" s="1"/>
  <c r="AB109" i="10"/>
  <c r="W103" i="10"/>
  <c r="R107" i="10" l="1"/>
  <c r="AI103" i="10"/>
  <c r="AJ103" i="10" s="1"/>
  <c r="AJ96" i="10"/>
  <c r="AI96" i="10" s="1"/>
  <c r="W96" i="10" s="1"/>
  <c r="V96" i="10" s="1"/>
  <c r="AJ97" i="10"/>
  <c r="AI97" i="10" s="1"/>
  <c r="W97" i="10" s="1"/>
  <c r="V97" i="10" s="1"/>
  <c r="AJ98" i="10"/>
  <c r="AI98" i="10" s="1"/>
  <c r="W98" i="10" s="1"/>
  <c r="V98" i="10" s="1"/>
  <c r="AJ99" i="10"/>
  <c r="AI99" i="10" s="1"/>
  <c r="W99" i="10" s="1"/>
  <c r="V99" i="10" s="1"/>
  <c r="AJ100" i="10"/>
  <c r="AI100" i="10" s="1"/>
  <c r="W100" i="10" s="1"/>
  <c r="V100" i="10" s="1"/>
  <c r="AJ101" i="10"/>
  <c r="AI101" i="10" s="1"/>
  <c r="W101" i="10" s="1"/>
  <c r="V101" i="10" s="1"/>
  <c r="W86" i="10"/>
  <c r="AI86" i="10" s="1"/>
  <c r="AJ86" i="10" s="1"/>
  <c r="AK86" i="10" s="1"/>
  <c r="R89" i="10"/>
  <c r="W89" i="10"/>
  <c r="AI89" i="10" s="1"/>
  <c r="AJ89" i="10" s="1"/>
  <c r="AK89" i="10" s="1"/>
  <c r="R90" i="10"/>
  <c r="W90" i="10"/>
  <c r="AI90" i="10" s="1"/>
  <c r="AJ90" i="10" s="1"/>
  <c r="AK90" i="10" s="1"/>
  <c r="R91" i="10"/>
  <c r="W91" i="10"/>
  <c r="AI91" i="10" s="1"/>
  <c r="AJ91" i="10" s="1"/>
  <c r="AK91" i="10" s="1"/>
  <c r="R92" i="10"/>
  <c r="W92" i="10"/>
  <c r="AI92" i="10" s="1"/>
  <c r="AJ92" i="10" s="1"/>
  <c r="AK92" i="10" s="1"/>
  <c r="AI94" i="10"/>
  <c r="AJ94" i="10" s="1"/>
  <c r="R95" i="10"/>
  <c r="W95" i="10"/>
  <c r="AI95" i="10" s="1"/>
  <c r="R93" i="10" l="1"/>
  <c r="R86" i="10"/>
  <c r="W83" i="10"/>
  <c r="AI83" i="10" s="1"/>
  <c r="AJ83" i="10" s="1"/>
  <c r="R84" i="10"/>
  <c r="W84" i="10"/>
  <c r="AI84" i="10" s="1"/>
  <c r="AJ84" i="10" s="1"/>
  <c r="R85" i="10"/>
  <c r="W85" i="10"/>
  <c r="AI85" i="10" s="1"/>
  <c r="AJ85" i="10" s="1"/>
  <c r="R132" i="10" l="1"/>
  <c r="W132" i="10"/>
  <c r="AI132" i="10" s="1"/>
  <c r="AJ132" i="10" s="1"/>
  <c r="AK132" i="10" s="1"/>
  <c r="R133" i="10"/>
  <c r="W133" i="10"/>
  <c r="AI133" i="10" s="1"/>
  <c r="AJ133" i="10" s="1"/>
  <c r="AK133" i="10" s="1"/>
  <c r="R134" i="10"/>
  <c r="W134" i="10"/>
  <c r="AI134" i="10" s="1"/>
  <c r="AJ134" i="10" s="1"/>
  <c r="AK134" i="10" s="1"/>
  <c r="R135" i="10"/>
  <c r="W135" i="10"/>
  <c r="AI135" i="10" s="1"/>
  <c r="AJ135" i="10" s="1"/>
  <c r="AK135" i="10" s="1"/>
  <c r="R136" i="10"/>
  <c r="W136" i="10"/>
  <c r="AI136" i="10" s="1"/>
  <c r="AJ136" i="10" s="1"/>
  <c r="AK136" i="10" s="1"/>
  <c r="R137" i="10"/>
  <c r="W137" i="10"/>
  <c r="AI137" i="10" s="1"/>
  <c r="AJ137" i="10" s="1"/>
  <c r="AK137" i="10" s="1"/>
  <c r="R138" i="10"/>
  <c r="W138" i="10"/>
  <c r="AI138" i="10" s="1"/>
  <c r="AJ138" i="10" s="1"/>
  <c r="AK138" i="10" s="1"/>
  <c r="R139" i="10"/>
  <c r="W139" i="10"/>
  <c r="AI139" i="10" s="1"/>
  <c r="AJ139" i="10" s="1"/>
  <c r="AK139" i="10" s="1"/>
  <c r="R73" i="10" l="1"/>
  <c r="AI73" i="10"/>
  <c r="R48" i="10"/>
  <c r="W48" i="10"/>
  <c r="AI48" i="10" s="1"/>
  <c r="AK48" i="10"/>
  <c r="O49" i="10"/>
  <c r="R49" i="10"/>
  <c r="W49" i="10"/>
  <c r="AI49" i="10" s="1"/>
  <c r="R50" i="10"/>
  <c r="W50" i="10"/>
  <c r="AI50" i="10" s="1"/>
  <c r="AK50" i="10"/>
  <c r="O51" i="10"/>
  <c r="R51" i="10"/>
  <c r="W51" i="10"/>
  <c r="AI51" i="10" s="1"/>
  <c r="O52" i="10"/>
  <c r="R52" i="10"/>
  <c r="W52" i="10"/>
  <c r="AI52" i="10" s="1"/>
  <c r="R53" i="10"/>
  <c r="W53" i="10"/>
  <c r="AI53" i="10" s="1"/>
  <c r="AK53" i="10"/>
  <c r="O54" i="10"/>
  <c r="R54" i="10"/>
  <c r="W54" i="10"/>
  <c r="AI54" i="10" s="1"/>
  <c r="O55" i="10"/>
  <c r="R55" i="10"/>
  <c r="AI55" i="10"/>
  <c r="R56" i="10"/>
  <c r="AI56" i="10"/>
  <c r="AK56" i="10"/>
  <c r="R57" i="10"/>
  <c r="AI57" i="10"/>
  <c r="AK57" i="10"/>
  <c r="R58" i="10"/>
  <c r="AI58" i="10"/>
  <c r="AK58" i="10"/>
  <c r="R59" i="10"/>
  <c r="AI59" i="10"/>
  <c r="AK59" i="10"/>
  <c r="R60" i="10"/>
  <c r="AI60" i="10"/>
  <c r="AK60" i="10"/>
  <c r="O61" i="10"/>
  <c r="R61" i="10"/>
  <c r="AI61" i="10"/>
  <c r="R62" i="10"/>
  <c r="AI62" i="10"/>
  <c r="AK62" i="10"/>
  <c r="O63" i="10"/>
  <c r="R63" i="10"/>
  <c r="AI63" i="10"/>
  <c r="R64" i="10"/>
  <c r="AI64" i="10"/>
  <c r="AK64" i="10"/>
  <c r="AI65" i="10"/>
  <c r="AK65" i="10"/>
  <c r="R66" i="10"/>
  <c r="AI66" i="10"/>
  <c r="AK66" i="10"/>
  <c r="R67" i="10"/>
  <c r="AI67" i="10"/>
  <c r="AK67" i="10"/>
  <c r="O68" i="10"/>
  <c r="R68" i="10"/>
  <c r="AI68" i="10"/>
  <c r="R69" i="10"/>
  <c r="AI69" i="10"/>
  <c r="R70" i="10"/>
  <c r="AI70" i="10"/>
  <c r="R71" i="10"/>
  <c r="AI71" i="10"/>
  <c r="R72" i="10"/>
  <c r="AI72" i="10"/>
  <c r="R47" i="10"/>
  <c r="W47" i="10"/>
  <c r="AI47" i="10" s="1"/>
  <c r="AK47" i="10"/>
  <c r="R46" i="10"/>
  <c r="W46" i="10"/>
  <c r="AI46" i="10" s="1"/>
  <c r="AK46" i="10"/>
  <c r="R34" i="10"/>
  <c r="W34" i="10"/>
  <c r="AI34" i="10" s="1"/>
  <c r="AK34" i="10"/>
  <c r="R35" i="10"/>
  <c r="R36" i="10"/>
  <c r="AI36" i="10"/>
  <c r="AK36" i="10"/>
  <c r="R37" i="10"/>
  <c r="AI37" i="10"/>
  <c r="AK37" i="10"/>
  <c r="R38" i="10"/>
  <c r="W38" i="10"/>
  <c r="AI38" i="10" s="1"/>
  <c r="AK38" i="10"/>
  <c r="R39" i="10"/>
  <c r="W39" i="10"/>
  <c r="AI39" i="10" s="1"/>
  <c r="AK39" i="10"/>
  <c r="R40" i="10"/>
  <c r="W40" i="10"/>
  <c r="AI40" i="10" s="1"/>
  <c r="AK40" i="10"/>
  <c r="R41" i="10"/>
  <c r="W41" i="10"/>
  <c r="AI41" i="10" s="1"/>
  <c r="AK41" i="10"/>
  <c r="R42" i="10"/>
  <c r="W42" i="10"/>
  <c r="AI42" i="10" s="1"/>
  <c r="AK42" i="10"/>
  <c r="R43" i="10"/>
  <c r="W43" i="10"/>
  <c r="AI43" i="10" s="1"/>
  <c r="AK43" i="10"/>
  <c r="R44" i="10"/>
  <c r="W44" i="10"/>
  <c r="AI44" i="10" s="1"/>
  <c r="AK44" i="10"/>
  <c r="R45" i="10"/>
  <c r="W45" i="10"/>
  <c r="AI45" i="10" s="1"/>
  <c r="AK45" i="10"/>
  <c r="O33" i="10"/>
  <c r="R33" i="10"/>
  <c r="W33" i="10"/>
  <c r="AI33" i="10" s="1"/>
  <c r="AK33" i="10"/>
  <c r="W31" i="10"/>
  <c r="AI31" i="10" s="1"/>
  <c r="AK31" i="10"/>
  <c r="R32" i="10"/>
  <c r="W32" i="10"/>
  <c r="AI32" i="10" s="1"/>
  <c r="AK32" i="10"/>
  <c r="R65" i="10" l="1"/>
  <c r="R31" i="10"/>
  <c r="R75" i="10"/>
  <c r="W75" i="10"/>
  <c r="AI75" i="10" s="1"/>
  <c r="AJ75" i="10" s="1"/>
  <c r="AK75" i="10" s="1"/>
  <c r="R76" i="10"/>
  <c r="W76" i="10"/>
  <c r="AI76" i="10" s="1"/>
  <c r="AJ76" i="10" s="1"/>
  <c r="AK76" i="10" s="1"/>
  <c r="R77" i="10"/>
  <c r="W77" i="10"/>
  <c r="AI77" i="10" s="1"/>
  <c r="AJ77" i="10" s="1"/>
  <c r="AK77" i="10" s="1"/>
  <c r="R78" i="10"/>
  <c r="W78" i="10"/>
  <c r="AI78" i="10" s="1"/>
  <c r="AJ78" i="10" s="1"/>
  <c r="AK78" i="10" s="1"/>
  <c r="R79" i="10"/>
  <c r="W79" i="10"/>
  <c r="AI79" i="10" s="1"/>
  <c r="AJ79" i="10" s="1"/>
  <c r="AK79" i="10" s="1"/>
  <c r="R80" i="10"/>
  <c r="W80" i="10"/>
  <c r="AI80" i="10" s="1"/>
  <c r="AJ80" i="10" s="1"/>
  <c r="AK80" i="10" s="1"/>
  <c r="R81" i="10"/>
  <c r="W81" i="10"/>
  <c r="AI81" i="10" s="1"/>
  <c r="AJ81" i="10" s="1"/>
  <c r="AK81" i="10" s="1"/>
  <c r="R82" i="10"/>
  <c r="W82" i="10"/>
  <c r="AI82" i="10" s="1"/>
  <c r="AJ82" i="10" s="1"/>
  <c r="AK82" i="10" s="1"/>
  <c r="R29" i="10" l="1"/>
  <c r="R30" i="10"/>
  <c r="R13" i="10" l="1"/>
  <c r="R19" i="10"/>
  <c r="R14" i="10"/>
  <c r="W28" i="10" l="1"/>
  <c r="AI28" i="10" s="1"/>
  <c r="AJ28" i="10" s="1"/>
  <c r="AK28" i="10" s="1"/>
  <c r="W23" i="10"/>
  <c r="AI23" i="10" s="1"/>
  <c r="AJ23" i="10" s="1"/>
  <c r="AK23" i="10" s="1"/>
  <c r="W24" i="10"/>
  <c r="AI24" i="10" s="1"/>
  <c r="AJ24" i="10" s="1"/>
  <c r="AK24" i="10" s="1"/>
  <c r="W25" i="10"/>
  <c r="AI25" i="10" s="1"/>
  <c r="AJ25" i="10" s="1"/>
  <c r="AK25" i="10" s="1"/>
  <c r="W26" i="10"/>
  <c r="AI26" i="10" s="1"/>
  <c r="AJ26" i="10" s="1"/>
  <c r="AK26" i="10" s="1"/>
  <c r="W27" i="10"/>
  <c r="AI27" i="10" s="1"/>
  <c r="AJ27" i="10" s="1"/>
  <c r="AK27" i="10" s="1"/>
  <c r="W22" i="10"/>
  <c r="AI22" i="10" s="1"/>
  <c r="AJ22" i="10" s="1"/>
  <c r="AK22" i="10" s="1"/>
  <c r="W10" i="10"/>
  <c r="AI10" i="10" s="1"/>
  <c r="AJ10" i="10" s="1"/>
  <c r="AK10" i="10" s="1"/>
  <c r="W11" i="10"/>
  <c r="AI11" i="10" s="1"/>
  <c r="AJ11" i="10" s="1"/>
  <c r="AK11" i="10" s="1"/>
  <c r="W12" i="10"/>
  <c r="AI12" i="10" s="1"/>
  <c r="AJ12" i="10" s="1"/>
  <c r="AK12" i="10" s="1"/>
  <c r="AI19" i="10"/>
  <c r="AJ19" i="10" s="1"/>
  <c r="AK19" i="10" s="1"/>
  <c r="AI14" i="10" l="1"/>
  <c r="AJ14" i="10" s="1"/>
  <c r="AK14" i="10" s="1"/>
  <c r="AI13" i="10"/>
  <c r="AJ13" i="10" s="1"/>
  <c r="AK13" i="10" s="1"/>
  <c r="R11" i="10" l="1"/>
  <c r="R23" i="10"/>
  <c r="R24" i="10"/>
  <c r="R25" i="10"/>
  <c r="R26" i="10"/>
  <c r="R27" i="10"/>
  <c r="R28" i="10" l="1"/>
  <c r="R12" i="10"/>
  <c r="R10" i="10"/>
  <c r="R22" i="10"/>
  <c r="O13" i="10" l="1"/>
  <c r="O14" i="10"/>
  <c r="O19" i="10"/>
  <c r="O10" i="10"/>
  <c r="O11" i="10"/>
  <c r="O12" i="10"/>
  <c r="O22" i="10"/>
  <c r="O23" i="10"/>
  <c r="O24" i="10"/>
  <c r="O25" i="10"/>
  <c r="O26" i="10"/>
  <c r="O27" i="10"/>
  <c r="O28" i="10"/>
  <c r="AB10" i="10"/>
  <c r="AB11" i="10"/>
  <c r="AB12" i="10"/>
  <c r="AB22" i="10"/>
  <c r="AB23" i="10"/>
  <c r="AB24" i="10"/>
  <c r="AB25" i="10"/>
  <c r="AB26" i="10"/>
  <c r="AB27" i="10"/>
  <c r="AB28" i="10"/>
  <c r="AB19" i="10" l="1"/>
  <c r="AB13" i="10" l="1"/>
  <c r="AB14" i="10"/>
</calcChain>
</file>

<file path=xl/sharedStrings.xml><?xml version="1.0" encoding="utf-8"?>
<sst xmlns="http://schemas.openxmlformats.org/spreadsheetml/2006/main" count="3296" uniqueCount="674">
  <si>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</si>
  <si>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</si>
  <si>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</si>
  <si>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</si>
  <si>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</si>
  <si>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</si>
  <si>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</si>
  <si>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</si>
  <si>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</si>
  <si>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</si>
  <si>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</si>
  <si>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</si>
  <si>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</si>
  <si>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</si>
  <si>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</si>
  <si>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</si>
  <si>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</si>
  <si>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</si>
  <si>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</si>
  <si>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Подразделение/предприятие-потребитель продукции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</si>
  <si>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</si>
  <si>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</si>
  <si>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</si>
  <si>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</si>
  <si>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</si>
  <si>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</si>
  <si>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</si>
  <si>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</si>
  <si>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</si>
  <si>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</si>
  <si>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</si>
  <si>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</si>
  <si>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</si>
  <si>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</si>
  <si>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</si>
  <si>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</si>
  <si>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</si>
  <si>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</si>
  <si>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</si>
  <si>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</si>
  <si>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</si>
  <si>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</si>
  <si>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Организатор закупки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</si>
  <si>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</si>
  <si>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</si>
  <si>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</si>
  <si>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</si>
  <si>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</si>
  <si>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</si>
  <si>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</si>
  <si>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МВА</t>
  </si>
  <si>
    <t>км</t>
  </si>
  <si>
    <t>Плановая дата заключения договора (чч.мм.гггг)</t>
  </si>
  <si>
    <t>Плановая дата начала поставки товаров, выполнения работ, услуг (чч.мм.гггг)</t>
  </si>
  <si>
    <t>Плановая дата окончания поставки товаров, выполнения работ, услуг (чч.мм.гггг)</t>
  </si>
  <si>
    <t>Плановая дата подведения итогов по закупочной процедуре (чч.мм.гггг)</t>
  </si>
  <si>
    <t>Плановая дата официального объявления о начале процедур (чч.мм.гггг)</t>
  </si>
  <si>
    <t>Наличие условий о субьектах малого и среднего предпринимательства в конкурсной/закупочной документации*</t>
  </si>
  <si>
    <t>Код по ОКВЭД2</t>
  </si>
  <si>
    <t>Код по ОКПД2</t>
  </si>
  <si>
    <t>Номер  лота</t>
  </si>
  <si>
    <t>Категория закупки, которая не учитывается при расчёте совокупного годового стоимостного объёма договоров*</t>
  </si>
  <si>
    <t>Планируемая начальная (предельная) цена лота по извещению/уведомлению, тыс. руб. (с учетом НДС)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</si>
  <si>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</si>
  <si>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</si>
  <si>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</si>
  <si>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Технологическое присоединение (Да/Нет)</t>
  </si>
  <si>
    <t>Признак закупки инновационной и высокотехнологичной продукции (Да/Нет)</t>
  </si>
  <si>
    <t>ИНН</t>
  </si>
  <si>
    <t>КПП</t>
  </si>
  <si>
    <t>Год под обеспечение потребности которого планируется данная закупка</t>
  </si>
  <si>
    <t>Сведения о закупке у единственного поставщика</t>
  </si>
  <si>
    <t>Основание для проведения закупки у ЕП (пункт Стандарта)</t>
  </si>
  <si>
    <t xml:space="preserve">Приложение № 5
к приказу ПАО «МРСК Сибири»
от ______________ №__________
</t>
  </si>
  <si>
    <t>Форма плана закупки</t>
  </si>
  <si>
    <t>АО "Тываэнерго"</t>
  </si>
  <si>
    <t>Блок капитального строительства и инвестиций</t>
  </si>
  <si>
    <t>Поставка КТП</t>
  </si>
  <si>
    <t>Поставка провода СИП</t>
  </si>
  <si>
    <t>Поставка стоек СВ</t>
  </si>
  <si>
    <t>1</t>
  </si>
  <si>
    <t>МТРиО</t>
  </si>
  <si>
    <t>Справочник цен (мониторинг)</t>
  </si>
  <si>
    <t>24.45</t>
  </si>
  <si>
    <t>27.32</t>
  </si>
  <si>
    <t>23.61</t>
  </si>
  <si>
    <t>23.61.12.162</t>
  </si>
  <si>
    <t>Республика Тыва</t>
  </si>
  <si>
    <t>5350,335</t>
  </si>
  <si>
    <t>1.2.</t>
  </si>
  <si>
    <t>ОЗЦ</t>
  </si>
  <si>
    <t>кап.вложения (тех.присоединение)</t>
  </si>
  <si>
    <t>etp.rosseti.ru</t>
  </si>
  <si>
    <t>шт</t>
  </si>
  <si>
    <t>л</t>
  </si>
  <si>
    <t>кг</t>
  </si>
  <si>
    <t>м</t>
  </si>
  <si>
    <t>23.43</t>
  </si>
  <si>
    <t>неэлектронная</t>
  </si>
  <si>
    <t>2018-2022</t>
  </si>
  <si>
    <t>103112_ВН</t>
  </si>
  <si>
    <t>103140_ВН</t>
  </si>
  <si>
    <t>26_ТЭ</t>
  </si>
  <si>
    <t>ТС</t>
  </si>
  <si>
    <t>ОЗП</t>
  </si>
  <si>
    <t>44_ТЭ</t>
  </si>
  <si>
    <t>Сравнительная матрица</t>
  </si>
  <si>
    <t>Кап.вложения(амортизация)</t>
  </si>
  <si>
    <t>Модернизация системы телемеханика и организация цифровых каналов связи на ПС 110 кВ «Сукпак»</t>
  </si>
  <si>
    <t>Создание системы телемеханика и организация цифровых каналов связи на ПС 110 кВ «Элегест», «Сарыг-Сеп»</t>
  </si>
  <si>
    <t>Создание системы телемеханика и организация цифровых каналов связи на ПС 110 кВ «Балгазын»</t>
  </si>
  <si>
    <t>Реконструкция ВЛ-0,4 с применением СИП г. Кызыл фидер 11/ТП 10/0,4 №8</t>
  </si>
  <si>
    <t>Реконструкция ВЛ-0,4 с применением СИП г. Кызыл фидер 27/ТП-17</t>
  </si>
  <si>
    <t>Реконструкция ВЛ-0,4 с применением СИП г. Кызыл фидер 10-11/ТП-38</t>
  </si>
  <si>
    <t>Реконструкция ВЛ-0,4 с применением СИП г. Кызыл фидер 13/ТП-52</t>
  </si>
  <si>
    <t>Реконструкция ВЛ-0,4 с применением СИП г. Кызыл фидер 10-04/ТП-102</t>
  </si>
  <si>
    <t>Реконструкция ВЛ-0,4 с применением СИП г. Кызыл  фидер 13/ТП- №10</t>
  </si>
  <si>
    <t>Реконструкция ВЛ-0,4 с применением СИП г. Кызыл фидер 12/ТП- №2</t>
  </si>
  <si>
    <t>38_ТЭ</t>
  </si>
  <si>
    <t>39_ТЭ</t>
  </si>
  <si>
    <t>40_ТЭ</t>
  </si>
  <si>
    <t>19-3_ТЭ</t>
  </si>
  <si>
    <t>19-4_ТЭ</t>
  </si>
  <si>
    <t>19-5_ТЭ</t>
  </si>
  <si>
    <t>19-6_ТЭ</t>
  </si>
  <si>
    <t>19-7_ТЭ</t>
  </si>
  <si>
    <t>19-8_ТЭ</t>
  </si>
  <si>
    <t>19-9_ТЭ</t>
  </si>
  <si>
    <t>2</t>
  </si>
  <si>
    <t>43.21</t>
  </si>
  <si>
    <t>43.21.10.110</t>
  </si>
  <si>
    <t>26.30.12</t>
  </si>
  <si>
    <t>27.12</t>
  </si>
  <si>
    <t>27.12.3</t>
  </si>
  <si>
    <t>84.25.</t>
  </si>
  <si>
    <t>Сводный сметный расчет</t>
  </si>
  <si>
    <t>Строительство ВЛ, КЛ 10-0.4 кВ для потребителей до 15 кВт для льготных потребителей</t>
  </si>
  <si>
    <t>17_ТЭ</t>
  </si>
  <si>
    <t>2.1.</t>
  </si>
  <si>
    <t>Покупка оборудования для ремонта автомобилей (Автомобильный двухстоечный подъемник ПГА 5000), в количестве 1 ед.</t>
  </si>
  <si>
    <t>Покупка оборудования (Спиральный компрессор NEW Silver D 15-500), в количестве 2 ед.</t>
  </si>
  <si>
    <t>Покупка бригадных автомобилей, в количестве 22 ед.</t>
  </si>
  <si>
    <t>Покупка диагностического и измерительного оборудования, приборов РЗА, в количестве 99 ед.</t>
  </si>
  <si>
    <t>1.1.</t>
  </si>
  <si>
    <t>Выполнение ПИР и СМР по реконструкции ВЛ-0,4 с применением СИП г. Кызыл фидер 11/ТП 10/0,4 №8</t>
  </si>
  <si>
    <t>Выполнение ПИР и СМР по реконструкции ВЛ-0,4 с применением СИП г. Кызыл фидер 27/ТП-17</t>
  </si>
  <si>
    <t>Выполнение ПИР и СМР по реконструкции ВЛ-0,4 с применением СИП г. Кызыл фидер 10-11/ТП-38</t>
  </si>
  <si>
    <t>Выполнение ПИР и СМР по реконструкции ВЛ-0,4 с применением СИП г. Кызыл фидер 13/ТП-52</t>
  </si>
  <si>
    <t>Выполнение ПИР и СМР по реконструкции ВЛ-0,4 с применением СИП г. Кызыл фидер 10-04/ТП-102</t>
  </si>
  <si>
    <t>Выполнение ПИР и СМР реконструкции ВЛ-0,4 с применением СИП г. Кызыл  фидер 13/ТП- №10</t>
  </si>
  <si>
    <t>Выполнение ПИР и СМР по реконструкции ВЛ-0,4 с применением СИП г. Кызыл фидер 12/ТП- №2</t>
  </si>
  <si>
    <t>27.12.</t>
  </si>
  <si>
    <t xml:space="preserve">29.10.30.110 </t>
  </si>
  <si>
    <t>29.10</t>
  </si>
  <si>
    <t>29.10.22</t>
  </si>
  <si>
    <t>28.13</t>
  </si>
  <si>
    <t>28.22</t>
  </si>
  <si>
    <t>08.12.2017</t>
  </si>
  <si>
    <t>19.01.2018</t>
  </si>
  <si>
    <t>да</t>
  </si>
  <si>
    <t>Поставляемые материалы по своему качеству должны соответствовать действующим на момент поставки ГОСТам и сопровождаться паспортом (сертификатом) качества. 
Предлагаемые участником варианты технических параметров и характеристик,  а так же условий поставки, не указанные в ТЗ, согласовываются дополнительно.</t>
  </si>
  <si>
    <t>Выполнение СМР по Модернизации системы телемеханика и организация цифровых каналов связи на ПС 110 кВ «Сукпак»</t>
  </si>
  <si>
    <t>Выполнение СМР по созданию системы телемеханика и организация цифровых каналов связи на ПС 110 кВ «Элегест», «Сарыг-Сеп»</t>
  </si>
  <si>
    <t>3.1.</t>
  </si>
  <si>
    <t>Технический блок</t>
  </si>
  <si>
    <t>Услуги</t>
  </si>
  <si>
    <t xml:space="preserve">Услуги по испытанию и поверке приборов </t>
  </si>
  <si>
    <t>Ж</t>
  </si>
  <si>
    <t>Себестоимость</t>
  </si>
  <si>
    <t>ЕП</t>
  </si>
  <si>
    <t xml:space="preserve">ФБУ «Красноярский ЦСМ»
</t>
  </si>
  <si>
    <t>Поверка приборов</t>
  </si>
  <si>
    <t>условная единица</t>
  </si>
  <si>
    <t xml:space="preserve">Республика Тыва </t>
  </si>
  <si>
    <t>нет</t>
  </si>
  <si>
    <t>Услуги по испытанию и поверке приборов</t>
  </si>
  <si>
    <t xml:space="preserve">ФБУ «Тувинский ЦСМ»
</t>
  </si>
  <si>
    <t>Услуги по обследованию зданиний сооружений спец.органицацией</t>
  </si>
  <si>
    <t>71.2</t>
  </si>
  <si>
    <t>2018</t>
  </si>
  <si>
    <t>3.2.</t>
  </si>
  <si>
    <t>Поставка арматуры к СИП на напряжение до 1000 В</t>
  </si>
  <si>
    <t>27.90.12</t>
  </si>
  <si>
    <t>Поставка ГСМ (бензин, дизтопливо)</t>
  </si>
  <si>
    <t>19.20.21</t>
  </si>
  <si>
    <t>ОК</t>
  </si>
  <si>
    <t>Поставка запасных частей к выключателям</t>
  </si>
  <si>
    <t>Поставка изделий железобетонных (прочие)</t>
  </si>
  <si>
    <t>Поставка изоляторов линейных полимерных (штыревых)</t>
  </si>
  <si>
    <t>27.90</t>
  </si>
  <si>
    <t>Поставка комплектующих для РЗА</t>
  </si>
  <si>
    <t>Поставка линейных стеклянных изоляторов на напряжение от 10кВ до 220кВ</t>
  </si>
  <si>
    <t>Поставка масла трансформаторного ГК</t>
  </si>
  <si>
    <t>46.71</t>
  </si>
  <si>
    <t>20.59.43</t>
  </si>
  <si>
    <t>Поставка материалов лако-красочных</t>
  </si>
  <si>
    <t>46.73.4</t>
  </si>
  <si>
    <t>20.30.11</t>
  </si>
  <si>
    <t>46.73</t>
  </si>
  <si>
    <t>Поставка материалов строительных</t>
  </si>
  <si>
    <t>Поставка металлооснастки ЛЭП</t>
  </si>
  <si>
    <t>Поставка черного металлопроката</t>
  </si>
  <si>
    <t>Поставка неизолированного провода</t>
  </si>
  <si>
    <t>Поставка СИП на напряжение до 35 кВ</t>
  </si>
  <si>
    <t>Поставка обмоток силовых трансформаторов</t>
  </si>
  <si>
    <t>Поставка ОПН-0,4 кВ, ОПН-6 кВ, ОПН-10 кВ, ОПН-20 кВ</t>
  </si>
  <si>
    <t>Поставка предохранителей</t>
  </si>
  <si>
    <t>Поставка приборов измерения электрических величин</t>
  </si>
  <si>
    <t>26.51.4</t>
  </si>
  <si>
    <t>Поставка рубильников</t>
  </si>
  <si>
    <t>Поставка силового кабеля на напряжение 6-10 (20) кВ</t>
  </si>
  <si>
    <t>Поставка запасных частей к автомобилям УАЗ</t>
  </si>
  <si>
    <t>Поставка запасных частей к автомобилям ГАЗ</t>
  </si>
  <si>
    <t>45.32</t>
  </si>
  <si>
    <t>Поставка запасных частей к автомобилям ЗИЛ</t>
  </si>
  <si>
    <t>Поставка запасных частей к автомобилям КАМАЗ</t>
  </si>
  <si>
    <t>Поставка запасных частей к автомобилям УРАЛ</t>
  </si>
  <si>
    <t>Поставка запасных частей к вездеходам, автотракторной технике</t>
  </si>
  <si>
    <t>Поставка запасных частей к специальной технике</t>
  </si>
  <si>
    <t>23.61.12</t>
  </si>
  <si>
    <t>4.1.</t>
  </si>
  <si>
    <t>Блок ИТ и телекоммуникаций</t>
  </si>
  <si>
    <t>ИТ</t>
  </si>
  <si>
    <t>Оказание информационных услуг с использованием системы КонсультантПлюс</t>
  </si>
  <si>
    <t>63.99.10</t>
  </si>
  <si>
    <t>Наличие сертификата Регионального информационного центра Общероссиской сети КонсультантПлюс</t>
  </si>
  <si>
    <t>Обеспечение условий для безопасного и эффективного использования ПО в корпоративной информационной системе</t>
  </si>
  <si>
    <t>4.2.</t>
  </si>
  <si>
    <t>Приобретение неисключительных (пользовательских) прав на использование программного обеспечения Kaspersky  Endpoint Security для бизнеса - Расширенный Russian Edition. 250-499 Node 1 year Renewal License.</t>
  </si>
  <si>
    <t>62.01.29</t>
  </si>
  <si>
    <t>Приобретение неисключительных (пользовательских) прав на программное обеспечение Microsoft Office Standard 2016 SNGL OLP NL.</t>
  </si>
  <si>
    <t>Оригинальные материалы</t>
  </si>
  <si>
    <t>7.1</t>
  </si>
  <si>
    <t>услуги</t>
  </si>
  <si>
    <t>Образовательные услуги</t>
  </si>
  <si>
    <t>85.42.9</t>
  </si>
  <si>
    <t>85.31.11</t>
  </si>
  <si>
    <t>укрупненные стоимостные показатели по объектам аналогам</t>
  </si>
  <si>
    <t>Оказание услуг по профессиональной подготовке</t>
  </si>
  <si>
    <t>Добровольное медицинское страхование</t>
  </si>
  <si>
    <t>65.12</t>
  </si>
  <si>
    <t>86.21</t>
  </si>
  <si>
    <t>86.90.19</t>
  </si>
  <si>
    <t>93000000000</t>
  </si>
  <si>
    <t>39.00</t>
  </si>
  <si>
    <t>Оказание услуг по экспертизе промышленной безопасности</t>
  </si>
  <si>
    <t>71.20.9</t>
  </si>
  <si>
    <t>71.20.13.000</t>
  </si>
  <si>
    <t>80.10.19</t>
  </si>
  <si>
    <t>45.20.11</t>
  </si>
  <si>
    <t>7.2</t>
  </si>
  <si>
    <t>46.69.5</t>
  </si>
  <si>
    <t>Поставка оборудования учета электроэнергии</t>
  </si>
  <si>
    <t>26.51.63.130</t>
  </si>
  <si>
    <t>Поставка средств связи</t>
  </si>
  <si>
    <t>26.30</t>
  </si>
  <si>
    <t>Поставка средств моющих</t>
  </si>
  <si>
    <t>20.41.32</t>
  </si>
  <si>
    <t>Поставка мебели</t>
  </si>
  <si>
    <t>Поставка канцелярских товаров</t>
  </si>
  <si>
    <t>14.1</t>
  </si>
  <si>
    <t>справочник цен (мониторинг)</t>
  </si>
  <si>
    <t>46.1</t>
  </si>
  <si>
    <t>32.99.11</t>
  </si>
  <si>
    <t>поставка средств защиты, приспособлений и инструментов для работы на высоте</t>
  </si>
  <si>
    <t>поставка средств защиты электротехнических</t>
  </si>
  <si>
    <t>28.29.22</t>
  </si>
  <si>
    <t>поставка средств пожаротушения</t>
  </si>
  <si>
    <t>21.20.2</t>
  </si>
  <si>
    <t>21.20.21</t>
  </si>
  <si>
    <t>Поставка новогодних подарков</t>
  </si>
  <si>
    <t>46.36.2</t>
  </si>
  <si>
    <t>46.36.13</t>
  </si>
  <si>
    <t>Приобретение подарков</t>
  </si>
  <si>
    <t>Соответствие стандартам качества</t>
  </si>
  <si>
    <t>Поставка ПАЗ-4234</t>
  </si>
  <si>
    <t>Нет</t>
  </si>
  <si>
    <t>Сектор метрологии и контроля качества электроэнергии</t>
  </si>
  <si>
    <t>-</t>
  </si>
  <si>
    <t>Поставка арматуры линейной</t>
  </si>
  <si>
    <t>справочник цен</t>
  </si>
  <si>
    <t>прочие собственные средства</t>
  </si>
  <si>
    <t>ДЭиТОиР</t>
  </si>
  <si>
    <t>Поставка запасных частей к разъединителям</t>
  </si>
  <si>
    <t>27,12,10</t>
  </si>
  <si>
    <t>27,12,12</t>
  </si>
  <si>
    <t>СМиТ</t>
  </si>
  <si>
    <t>Поставка выключателей 6-10 кВ, 20 кВ</t>
  </si>
  <si>
    <t>27,12,24</t>
  </si>
  <si>
    <t>Поставка кабельных наконечников</t>
  </si>
  <si>
    <t>23,19,25</t>
  </si>
  <si>
    <t>23,19,7</t>
  </si>
  <si>
    <t>Поставка вводов 0,4-35кВ</t>
  </si>
  <si>
    <t>27.90.1</t>
  </si>
  <si>
    <t>Поставка изоляторов керамических опорных на напряжение свыше 1 кВ</t>
  </si>
  <si>
    <t>27.33.12.000</t>
  </si>
  <si>
    <t>Поставка линейных фарфоровых изоляторов</t>
  </si>
  <si>
    <t>23,43,10</t>
  </si>
  <si>
    <t>Поставка цветного металлопроката</t>
  </si>
  <si>
    <t>24,45,3</t>
  </si>
  <si>
    <t>Поставка электро, пневмоинструмента</t>
  </si>
  <si>
    <t>23,61</t>
  </si>
  <si>
    <t>Поставка средств вычислительной и оргтехники</t>
  </si>
  <si>
    <t>Поставка разъединителей 6-20 кв</t>
  </si>
  <si>
    <t>26,51,4</t>
  </si>
  <si>
    <t>Поставка подвесных полимерных изоляторов на напряжение от 10кВ до500кВ</t>
  </si>
  <si>
    <t>Поставка подвесных стеклянных изоляторов на напряжение от 10 кВ до 500 кВ</t>
  </si>
  <si>
    <t>Поставка опор деревянных непропитанных для ВЛ 0,4-15 кВ</t>
  </si>
  <si>
    <t>Поставка муфт кабельных до 35 кВ</t>
  </si>
  <si>
    <t>27,90,12</t>
  </si>
  <si>
    <t>Поставка материалов электроизоляционных</t>
  </si>
  <si>
    <t>Поставка материалов хозяйственных</t>
  </si>
  <si>
    <t>м3</t>
  </si>
  <si>
    <t>Поставка бетона</t>
  </si>
  <si>
    <t>77.40</t>
  </si>
  <si>
    <t xml:space="preserve">Приобретение неисключительных (пользовательских) прав на использование программного обеспечения КОТМИ 2010 </t>
  </si>
  <si>
    <t xml:space="preserve">Приобретение неисключительных (пользовательских) прав на использование программного обеспечения ПК "АСОП-Эксперт-Тестирование" </t>
  </si>
  <si>
    <t>Приобретение права на использование годового обновления программного комплекса «ГРАНД-Смета» и годового обновления базы ГЭСН-2017 и ФЕР-2017</t>
  </si>
  <si>
    <t>Наличие оригинальных материалов</t>
  </si>
  <si>
    <t>Поставка оргтехники и вычислительной техники, расходных материалов и комплектующих для оргтехники и вычислительной техники</t>
  </si>
  <si>
    <t>26.20</t>
  </si>
  <si>
    <t>46.51</t>
  </si>
  <si>
    <t>63.11.1</t>
  </si>
  <si>
    <t>Работы по интеграции ПК "Аварийность" с комплексной системой сбора, передачи, обработки и проверки достоверности исходных данных, используемых для определения фактических показателей надежности сетевых организаций и базовых значений  показателей надежности (система "Надежность") и доработке выходной формы 8.1.1  ПК "Аварийность".</t>
  </si>
  <si>
    <t>Сопровождение программного комплекса "Аварийность"</t>
  </si>
  <si>
    <t>Служба учта электроэнергии и Энергосбережения</t>
  </si>
  <si>
    <t>27.3.</t>
  </si>
  <si>
    <t>796</t>
  </si>
  <si>
    <t>46.69.</t>
  </si>
  <si>
    <t>Поставка трансформаторов тока</t>
  </si>
  <si>
    <t>27.11.</t>
  </si>
  <si>
    <t>27.33.13.169</t>
  </si>
  <si>
    <t>006</t>
  </si>
  <si>
    <t>поставку щитов учета.</t>
  </si>
  <si>
    <t>26.51.</t>
  </si>
  <si>
    <t>26.51.4.</t>
  </si>
  <si>
    <t>27.33.</t>
  </si>
  <si>
    <t>Поставка масел технических и охлаждающих жидкостей</t>
  </si>
  <si>
    <t>7.2.</t>
  </si>
  <si>
    <t>Поставка контрольного кабеля</t>
  </si>
  <si>
    <t>Поставка инструмента (ручной, наборы, отвертки и т.д.)</t>
  </si>
  <si>
    <t>Поставка бензоинструмента</t>
  </si>
  <si>
    <t>Поставка бензиновых, дизельных генераторов</t>
  </si>
  <si>
    <t>Поставка автошин</t>
  </si>
  <si>
    <t>2019</t>
  </si>
  <si>
    <t>Поставка автомобильных аккумуляторных батарей</t>
  </si>
  <si>
    <t>Прочие собственные средства</t>
  </si>
  <si>
    <t>25.73.</t>
  </si>
  <si>
    <t>7.1.</t>
  </si>
  <si>
    <t>Аренда канала связи</t>
  </si>
  <si>
    <t>61.2</t>
  </si>
  <si>
    <t>05.12.2017</t>
  </si>
  <si>
    <t>ПАО "Вымпелком"</t>
  </si>
  <si>
    <t>61.1</t>
  </si>
  <si>
    <t>803,63</t>
  </si>
  <si>
    <t>Поставка комплектующих и запасных частей для средств связи</t>
  </si>
  <si>
    <t>26.30.13</t>
  </si>
  <si>
    <t>Управление правового обеспечения (Сектор управдления собственностью)</t>
  </si>
  <si>
    <t xml:space="preserve">прочие услуги </t>
  </si>
  <si>
    <t xml:space="preserve">Комплекс кадастровых работ по технической инвентаризации  под электросетевыми объектами (недвижимых сооружений) нового строительства АО «Тываэнерго» - ВЛ, КЛ и ПС (ТП, РП, КТП) с постановкой на кадастровый учет данных объектов и государственной регистрации права </t>
  </si>
  <si>
    <t>71.12.7</t>
  </si>
  <si>
    <t>71.12.35.110</t>
  </si>
  <si>
    <t>876</t>
  </si>
  <si>
    <t>наличие лицензии на осуществление деятельности</t>
  </si>
  <si>
    <t>оказание услуг</t>
  </si>
  <si>
    <t>200,0</t>
  </si>
  <si>
    <t>услуги по утилизации оборудования, содержащего ПХБ</t>
  </si>
  <si>
    <t>СПКиОТ</t>
  </si>
  <si>
    <t>1036,0</t>
  </si>
  <si>
    <t>услуги по проведению периодического медицинского осмотра</t>
  </si>
  <si>
    <t>100,0</t>
  </si>
  <si>
    <t>услуги по проведению психофизиологического освидетельствования</t>
  </si>
  <si>
    <t>130,0</t>
  </si>
  <si>
    <t>26.30.50</t>
  </si>
  <si>
    <t>80.20</t>
  </si>
  <si>
    <t>услуги по обслуживанию пожарной сигнализации</t>
  </si>
  <si>
    <t>120,0</t>
  </si>
  <si>
    <t>услуги по монтажу пожарной сигнализации</t>
  </si>
  <si>
    <t>250,0</t>
  </si>
  <si>
    <t>услуги по разработке проекта нормативов образования и лимитов размещения отходов производства и потребления</t>
  </si>
  <si>
    <t>сертификаты соответствия, соответствие ТУ</t>
  </si>
  <si>
    <t>поставка средств моющих</t>
  </si>
  <si>
    <t>поставка средств для защиты и ухода за кожей, репеллентов</t>
  </si>
  <si>
    <t>164,0</t>
  </si>
  <si>
    <t>556,9</t>
  </si>
  <si>
    <t>поставка шкафов металлических для бытовых помещений</t>
  </si>
  <si>
    <t>58.19</t>
  </si>
  <si>
    <t>поставка знаков и плакатов безопасности</t>
  </si>
  <si>
    <t>1000,0</t>
  </si>
  <si>
    <t>поставка спецодежды от защиты ОПЗ</t>
  </si>
  <si>
    <t>600,0</t>
  </si>
  <si>
    <t xml:space="preserve">поставка медикаментов </t>
  </si>
  <si>
    <t>18.1-11/1.1-0001</t>
  </si>
  <si>
    <t>18.1-11/1.1-0002</t>
  </si>
  <si>
    <t>18.1-11/1.1-0003</t>
  </si>
  <si>
    <t>18.1-11/2.1-0001</t>
  </si>
  <si>
    <t>18.1-11/2.1-0002</t>
  </si>
  <si>
    <t>18.1-11/2.1-0003</t>
  </si>
  <si>
    <t>18.1-11/2.1-0004</t>
  </si>
  <si>
    <t>18.1-11/2.1-0005</t>
  </si>
  <si>
    <t>18.1-11/2.1-0006</t>
  </si>
  <si>
    <t>18.1-11/2.1-0007</t>
  </si>
  <si>
    <t>18.1-11/3.2-0001</t>
  </si>
  <si>
    <t>18.1-11/3.2-0002</t>
  </si>
  <si>
    <t>18.1-11/3.2-0003</t>
  </si>
  <si>
    <t>18.1-11/3.2-0004</t>
  </si>
  <si>
    <t>18.1-11/3.2-0005</t>
  </si>
  <si>
    <t>18.1-11/3.2-0006</t>
  </si>
  <si>
    <t>18.1-11/3.2-0007</t>
  </si>
  <si>
    <t>18.1-11/3.2-0008</t>
  </si>
  <si>
    <t>18.1-11/3.2-0009</t>
  </si>
  <si>
    <t>18.1-11/3.2-0010</t>
  </si>
  <si>
    <t>18.1-11/3.2-0011</t>
  </si>
  <si>
    <t>18.1-11/3.2-0012</t>
  </si>
  <si>
    <t>18.1-11/3.2-0013</t>
  </si>
  <si>
    <t>18.1-11/3.2-0014</t>
  </si>
  <si>
    <t>18.1-11/3.2-0015</t>
  </si>
  <si>
    <t>18.1-11/3.2-0016</t>
  </si>
  <si>
    <t>18.1-11/3.2-0017</t>
  </si>
  <si>
    <t>18.1-11/3.2-0018</t>
  </si>
  <si>
    <t>18.1-11/3.2-0019</t>
  </si>
  <si>
    <t>18.1-11/3.2-0020</t>
  </si>
  <si>
    <t>18.1-11/3.2-0021</t>
  </si>
  <si>
    <t>18.1-11/3.2-0022</t>
  </si>
  <si>
    <t>18.1-11/3.2-0023</t>
  </si>
  <si>
    <t>18.1-11/3.2-0024</t>
  </si>
  <si>
    <t>18.1-11/3.2-0025</t>
  </si>
  <si>
    <t>18.1-11/3.2-0026</t>
  </si>
  <si>
    <t>18.1-11/3.2-0027</t>
  </si>
  <si>
    <t>18.1-11/3.2-0028</t>
  </si>
  <si>
    <t>18.1-11/3.2-0029</t>
  </si>
  <si>
    <t>18.1-11/3.2-0030</t>
  </si>
  <si>
    <t>18.1-11/3.2-0031</t>
  </si>
  <si>
    <t>18.1-11/3.2-0032</t>
  </si>
  <si>
    <t>18.1-11/3.2-0033</t>
  </si>
  <si>
    <t>18.1-11/3.2-0034</t>
  </si>
  <si>
    <t>18.1-11/3.2-0035</t>
  </si>
  <si>
    <t>18.1-11/3.2-0036</t>
  </si>
  <si>
    <t>18.1-11/3.2-0037</t>
  </si>
  <si>
    <t>18.1-11/3.2-0038</t>
  </si>
  <si>
    <t>18.1-11/3.2-0039</t>
  </si>
  <si>
    <t>18.1-11/3.2-0040</t>
  </si>
  <si>
    <t>18.1-11/3.2-0041</t>
  </si>
  <si>
    <t>18.1-11/3.2-0042</t>
  </si>
  <si>
    <t>18.1-11/3.2-0043</t>
  </si>
  <si>
    <t>18.1-11/4.1-0002</t>
  </si>
  <si>
    <t>18.1-11/4.1-0003</t>
  </si>
  <si>
    <t>18.1-11/4.2-0001</t>
  </si>
  <si>
    <t>18.1-11/4.2-0002</t>
  </si>
  <si>
    <t>18.1-11/4.2-0003</t>
  </si>
  <si>
    <t>18.1-11/4.2-0004</t>
  </si>
  <si>
    <t>18.1-11/4.2-0005</t>
  </si>
  <si>
    <t>18.1-11/4.2-0006</t>
  </si>
  <si>
    <t>18.1-11/7.1-0001</t>
  </si>
  <si>
    <t>18.1-11/7.1-0002</t>
  </si>
  <si>
    <t>18.1-11/7.1-0003</t>
  </si>
  <si>
    <t>18.1-11/7.1-0004</t>
  </si>
  <si>
    <t>18.1-11/7.1-0005</t>
  </si>
  <si>
    <t>18.1-11/7.1-0006</t>
  </si>
  <si>
    <t>18.1-11/7.1-0007</t>
  </si>
  <si>
    <t>18.1-11/7.1-0008</t>
  </si>
  <si>
    <t>18.1-11/7.1-0009</t>
  </si>
  <si>
    <t>18.1-11/7.1-0010</t>
  </si>
  <si>
    <t>18.1-11/7.2-0001</t>
  </si>
  <si>
    <t>18.1-11/7.2-0002</t>
  </si>
  <si>
    <t>18.1-11/7.2-0003</t>
  </si>
  <si>
    <t>18.1-11/7.2-0004</t>
  </si>
  <si>
    <t>18.1-11/7.2-0005</t>
  </si>
  <si>
    <t>18.1-11/7.2-0006</t>
  </si>
  <si>
    <t>18.1-11/7.2-0007</t>
  </si>
  <si>
    <t>18.1-11/7.2-0008</t>
  </si>
  <si>
    <t>18.1-11/7.2-0009</t>
  </si>
  <si>
    <t>18.1-11/7.2-0010</t>
  </si>
  <si>
    <t>18.1-11/7.2-0011</t>
  </si>
  <si>
    <t>18.1-11/7.2-0012</t>
  </si>
  <si>
    <t>18.1-11/7.2-0013</t>
  </si>
  <si>
    <t>18.1-11/7.2-0014</t>
  </si>
  <si>
    <t>18.1-11/7.2-0015</t>
  </si>
  <si>
    <t>18.1-11/7.2-0016</t>
  </si>
  <si>
    <t>18.1-11/7.2-0018</t>
  </si>
  <si>
    <t>18.1-11/7.2-0019</t>
  </si>
  <si>
    <t>18.1-11/7.2-0020</t>
  </si>
  <si>
    <t>18.1-11/7.2-0021</t>
  </si>
  <si>
    <t>18.1-11/7.2-0022</t>
  </si>
  <si>
    <t>18.1-11/7.2-0023</t>
  </si>
  <si>
    <t>18.1-11/7.2-0024</t>
  </si>
  <si>
    <t>18.1-11/7.2-0025</t>
  </si>
  <si>
    <t>18.1-11/7.2-0026</t>
  </si>
  <si>
    <t>18.1-11/7.2-0027</t>
  </si>
  <si>
    <t>ОУП</t>
  </si>
  <si>
    <t>сметный расчет</t>
  </si>
  <si>
    <t>18.1-11/7.1-0011</t>
  </si>
  <si>
    <t>18.1-11/7.1-0012</t>
  </si>
  <si>
    <t>18.1-11/7.1-0013</t>
  </si>
  <si>
    <t>18.1-11/7.1-0014</t>
  </si>
  <si>
    <t>18.1-11/7.1-0015</t>
  </si>
  <si>
    <t>18.1-11/7.1-0016</t>
  </si>
  <si>
    <t>18.1-11/7.1-0017</t>
  </si>
  <si>
    <t>18.1-11/7.1-0018</t>
  </si>
  <si>
    <t>18.1-11/7.1-0019</t>
  </si>
  <si>
    <t>29.32.30.390</t>
  </si>
  <si>
    <t>подряд</t>
  </si>
  <si>
    <t>Оказание услуги по инспекционному контролю электрической энергии в распределительных электрических сетях АО «Тываэнерго»</t>
  </si>
  <si>
    <t>ООО "Испытательный центр "Энерготестконтроль"</t>
  </si>
  <si>
    <t>71.20.</t>
  </si>
  <si>
    <t>Право заключения договора оказания услуги по инспекционному  контролю сертифицированной  электрической энергии, поставляемой из распределительных электрических сетей АО «Тываэнерго».</t>
  </si>
  <si>
    <t>Оказание услуг по мойке автотранспорта</t>
  </si>
  <si>
    <t>45.20.30</t>
  </si>
  <si>
    <t>45.20.3</t>
  </si>
  <si>
    <t>Оказание услуг по техобслуживанию и диагностики транспорта</t>
  </si>
  <si>
    <t xml:space="preserve">
45.20.1</t>
  </si>
  <si>
    <t>33.12</t>
  </si>
  <si>
    <t>Оказание услуг по диагностике, пуску, регулировке, наладке, техническому обслуживанию навигационного оборудования, тахографов.</t>
  </si>
  <si>
    <t xml:space="preserve">61.90.10.120 </t>
  </si>
  <si>
    <t xml:space="preserve"> 95.21</t>
  </si>
  <si>
    <t xml:space="preserve">Оказание услуг по техническому осмотру </t>
  </si>
  <si>
    <t>71.20.14</t>
  </si>
  <si>
    <t xml:space="preserve">71.20.5 </t>
  </si>
  <si>
    <t>Оказание услуг по обязательному страхованию гражданской ответственности владельцев транспортных средств (ОСАГО).</t>
  </si>
  <si>
    <t>45.20.2</t>
  </si>
  <si>
    <t>Оказание услуг по ремонту приборов безопасности автогидроподъемников.</t>
  </si>
  <si>
    <t>юрина</t>
  </si>
  <si>
    <t>2,10.7.</t>
  </si>
  <si>
    <t>Оказание услуг по выполнению работ по  ремонту металлоконструкций автогидроподъемников.</t>
  </si>
  <si>
    <t>45.2</t>
  </si>
  <si>
    <t xml:space="preserve">Справочник цен </t>
  </si>
  <si>
    <t>31.01.</t>
  </si>
  <si>
    <t>47.59.1.</t>
  </si>
  <si>
    <t>Отдел управления делами</t>
  </si>
  <si>
    <t>930000000</t>
  </si>
  <si>
    <t>23.02.2018</t>
  </si>
  <si>
    <t>Поставка систем вентиляции и кондиционирования воздуха</t>
  </si>
  <si>
    <t>28.25.12</t>
  </si>
  <si>
    <t>Поставка систем вентиляции,кондиционирования воздуха</t>
  </si>
  <si>
    <t>21.02.2018</t>
  </si>
  <si>
    <t>20.4</t>
  </si>
  <si>
    <t>46.44.2</t>
  </si>
  <si>
    <t>17.23</t>
  </si>
  <si>
    <t>46.49.33.</t>
  </si>
  <si>
    <t>16.05.2018</t>
  </si>
  <si>
    <t>9300000000</t>
  </si>
  <si>
    <t>пач.</t>
  </si>
  <si>
    <t>729</t>
  </si>
  <si>
    <t>Поставка бумаги для  оргтехники</t>
  </si>
  <si>
    <t>Поставка бумаги для оргтехники</t>
  </si>
  <si>
    <t>Поставка ламп, светильников</t>
  </si>
  <si>
    <t>27,40,15</t>
  </si>
  <si>
    <t>18.1-11/7.1-0020</t>
  </si>
  <si>
    <t>18.1-11/7.1-0021</t>
  </si>
  <si>
    <t>18.1-11/7.1-0022</t>
  </si>
  <si>
    <t>СМР</t>
  </si>
  <si>
    <t>ГП</t>
  </si>
  <si>
    <t xml:space="preserve"> АО "Тываэнерго"</t>
  </si>
  <si>
    <t>Выполнение ПИР по созданию системы телемеханика и организация цифровых каналов связи на ПС 110 кВ «Балгазын»</t>
  </si>
  <si>
    <t>ПИР</t>
  </si>
  <si>
    <t>18.1-11/1.2-0001</t>
  </si>
  <si>
    <t>18.1-11/1.2-0002</t>
  </si>
  <si>
    <t>18.1-11/1.2-0003</t>
  </si>
  <si>
    <t>18.1-11/1.2-0004</t>
  </si>
  <si>
    <t>18.1-11/1.2-0005</t>
  </si>
  <si>
    <t>18.1-11/1.2-0006</t>
  </si>
  <si>
    <t>18.1-11/1.2-0007</t>
  </si>
  <si>
    <t>18.1-11/1.2-0008</t>
  </si>
  <si>
    <t>18.1-11/1.2-0009</t>
  </si>
  <si>
    <t>18.1-11/7.2-0017</t>
  </si>
  <si>
    <t>18.1-11/3.1-0001-У</t>
  </si>
  <si>
    <t>18.1-11/3.1-0002-У</t>
  </si>
  <si>
    <t>18.1-11/7.2-0028</t>
  </si>
  <si>
    <t>18.1-11/7.2-0029</t>
  </si>
  <si>
    <t>18.1-11/7.2-0030</t>
  </si>
  <si>
    <t>18.1-11/7.2-0031</t>
  </si>
  <si>
    <t>18.1-11/7.2-0032</t>
  </si>
  <si>
    <t>18.1-11/7.2-0033</t>
  </si>
  <si>
    <t>18.1-11/7.2-0034</t>
  </si>
  <si>
    <t>18.1-11/7.2-0035</t>
  </si>
  <si>
    <t xml:space="preserve">Пункт 5.11.1.4 Единого стандарта закупок ПАО «Россети»  </t>
  </si>
  <si>
    <t>пункт № 5.11.1.1.  Единого стандарта закупок ПАО "Россети" (Положение о закупке)</t>
  </si>
  <si>
    <t>п. 5.11.1.3 Единого стандарта закупок ПАО "Россети" (Положение о закупке)</t>
  </si>
  <si>
    <t>поставка щитов учета.</t>
  </si>
  <si>
    <t>27.33</t>
  </si>
  <si>
    <t>29.32</t>
  </si>
  <si>
    <t>28.25</t>
  </si>
  <si>
    <t>61.90</t>
  </si>
  <si>
    <t>32.99</t>
  </si>
  <si>
    <t>28.29</t>
  </si>
  <si>
    <t>31.00</t>
  </si>
  <si>
    <t>(Внесение изменений в ПЗ) Протокол ЦКК №47 от 27.12.2017</t>
  </si>
  <si>
    <t>18.2-11/3.2-0003</t>
  </si>
  <si>
    <t>опорные полимерные изоляторы на напряжение от 10 до 220 кВ</t>
  </si>
  <si>
    <t xml:space="preserve">Включение в ПЗ
Протокол №47 от 27.12.2017 </t>
  </si>
  <si>
    <t>18.2-11/3.2-0002</t>
  </si>
  <si>
    <t>силовой кабель на напряжение 6-10(20) кВ</t>
  </si>
  <si>
    <t>18.2-11/3.2-0001</t>
  </si>
  <si>
    <t>1.2</t>
  </si>
  <si>
    <t xml:space="preserve">Поставка устройства «Сириус-2ОМП»                    </t>
  </si>
  <si>
    <t>амортизация</t>
  </si>
  <si>
    <t>сравнительная матрица</t>
  </si>
  <si>
    <t>шт.</t>
  </si>
  <si>
    <t xml:space="preserve">Поставка устройства Дуговой защиты "ОВОД-МД"                 </t>
  </si>
  <si>
    <t xml:space="preserve">Поставка спирального компрессора                  </t>
  </si>
  <si>
    <t xml:space="preserve">Поставка автомобильного двухстоечного подъемника ПГА-5000                   </t>
  </si>
  <si>
    <t xml:space="preserve">18.2-11/1.2-0001 </t>
  </si>
  <si>
    <t>Поставка ГСМ г.Ак-Довурак</t>
  </si>
  <si>
    <t>19.20</t>
  </si>
  <si>
    <t>18_ТЭ</t>
  </si>
  <si>
    <t>Строительство ТП 10/0.4кВ для потребителей до 15 кВт льготных потребителей</t>
  </si>
  <si>
    <t xml:space="preserve">18.2-11/1.2-0002 </t>
  </si>
  <si>
    <t>Поставка ГСМ с. Бай-Хаак</t>
  </si>
  <si>
    <t xml:space="preserve">18.2-11/1.2-0003 </t>
  </si>
  <si>
    <t>Поставка ГСМ с. Балгазын</t>
  </si>
  <si>
    <t xml:space="preserve">18.2-11/1.2-0004 </t>
  </si>
  <si>
    <t>Поставка ГСМ г.Кызыл</t>
  </si>
  <si>
    <t xml:space="preserve">18.2-11/1.2-0006 </t>
  </si>
  <si>
    <t>Поставка ГСМ г.Чадан</t>
  </si>
  <si>
    <t>18.2-11/1.2-0005</t>
  </si>
  <si>
    <t>Поставка ГСМ с. Сарыг-Сеп</t>
  </si>
  <si>
    <t>18.2-11/1.2-0007</t>
  </si>
  <si>
    <t>Поставка ГСМ г. Шагонар</t>
  </si>
  <si>
    <t>Поставка УАЗ-390995-480-04</t>
  </si>
  <si>
    <t>Покупка бригадных автомобилей</t>
  </si>
  <si>
    <t xml:space="preserve">Включение в ПЗ
Протокол №49 от 09.01.2018 </t>
  </si>
  <si>
    <t>(Внесение изменений в ПЗ) Протокол ЦКК №49 от 09.01.2018</t>
  </si>
  <si>
    <t>1.2.1.6.6.3.2</t>
  </si>
  <si>
    <t>18.2-11/7.1-0001</t>
  </si>
  <si>
    <t>70.22</t>
  </si>
  <si>
    <t>себестоимость</t>
  </si>
  <si>
    <t>На ЭТП «etp.rosseti.ru»</t>
  </si>
  <si>
    <t>Условная еденица</t>
  </si>
  <si>
    <t xml:space="preserve">Включение в ПЗ
Протокол №3 от 05.02.2018 </t>
  </si>
  <si>
    <t>18.2-11/7.1-0002</t>
  </si>
  <si>
    <t xml:space="preserve">Выполнение работ по технологическому и ценовому аудиту отчетов по исполнению инвестиционной программы 2018 года    </t>
  </si>
  <si>
    <t>Поставка автомобиля повышенной комфортности не ранее 2006 года выпуска</t>
  </si>
  <si>
    <t>29.10.</t>
  </si>
  <si>
    <t>тех.присоединение</t>
  </si>
  <si>
    <t>мониторинг цен</t>
  </si>
  <si>
    <t>18.2-11/1.2-0008</t>
  </si>
  <si>
    <t>18.2-11/1.1-0002</t>
  </si>
  <si>
    <t>Оказание услуг по установке ограждения</t>
  </si>
  <si>
    <t>43.29</t>
  </si>
  <si>
    <t>усл.ед.</t>
  </si>
  <si>
    <t>внеплановый объект</t>
  </si>
  <si>
    <t>1.1</t>
  </si>
  <si>
    <t>18.2-11/1.1-0001</t>
  </si>
  <si>
    <t>работы</t>
  </si>
  <si>
    <t>2.1</t>
  </si>
  <si>
    <t>18.2-11/2.1-0001</t>
  </si>
  <si>
    <t xml:space="preserve">Выполнение ПИР по реконструкции ВЛ-0,4 с применением СИП, г. Кызыл </t>
  </si>
  <si>
    <t xml:space="preserve">19_3_ТЭ, 19_5_ТЭ,  19_8_ТЭ, 19_9_ТЭ, </t>
  </si>
  <si>
    <t xml:space="preserve">Реконструкция ВЛ-0,4 с применением СИП г. Кызыл фидер 11/ТП 10/0,4 №8; Реконструкция ВЛ-0,4 с применением СИП г. Кызыл  фидер 13/ТП- №10; Реконструкция ВЛ-0,4 с применением СИП г. Кызыл фидер 10-11/ТП-38; Реконструкция ВЛ-0,4 с применением СИП г. Кызыл фидер 12/ТП- №2; </t>
  </si>
  <si>
    <t>Поставка УАЗ Патриот</t>
  </si>
  <si>
    <t>(Внесение изменений в ПЗ) Протокол ЦКК №3 от 05.02.2018</t>
  </si>
  <si>
    <t xml:space="preserve">(Исключение закупки из ПЗ) Протокол ЦКК №3 от 05.02.2018 </t>
  </si>
  <si>
    <t xml:space="preserve">Выполнение работ  по технологическому и ценовому аудиту инвестиционной программы 2018 года   </t>
  </si>
  <si>
    <t>Выполнение комплекса работ для технологического присоединения потребителей (ПИР и СМР)</t>
  </si>
  <si>
    <t>18.-11/4.1-0001</t>
  </si>
  <si>
    <t>(Внесение изменений в ПЗ) Протокол ЦКК №4 от 14.02.2018</t>
  </si>
  <si>
    <t>18.2-11/1.2-0009</t>
  </si>
  <si>
    <t xml:space="preserve">Включение в ПЗ
Протокол №4 от 14.02.2018 </t>
  </si>
  <si>
    <t>18.2-11/1.2-0010</t>
  </si>
  <si>
    <t>18.2-11/1.2-0012</t>
  </si>
  <si>
    <t xml:space="preserve">Поставка опор деревянных непропитанных ошкуренных 11м                  </t>
  </si>
  <si>
    <t>Строительство ВЛ, КЛ 10-0,4 кВ для потребителей до 15 кВт для льготных потребителей</t>
  </si>
  <si>
    <t xml:space="preserve">Включение в ПЗ
Протокол №5 от 19.02.2018 </t>
  </si>
  <si>
    <t>18.2-11/1.2-0011</t>
  </si>
  <si>
    <t xml:space="preserve">Поставка вакуумных реклоузеров 6-10 кВ для установки на ВЛ 6-10 кВ               </t>
  </si>
  <si>
    <t>I_19_1_ТЭ</t>
  </si>
  <si>
    <t>Реконструкция ВЛ -10кВ  с установкой реклоузеров 10 кВ (10 шт)</t>
  </si>
  <si>
    <t>18.2-11/1.2-0013</t>
  </si>
  <si>
    <t>Поставка КТП с ТМГ</t>
  </si>
  <si>
    <t>27</t>
  </si>
  <si>
    <t>27.11</t>
  </si>
  <si>
    <t>внеплановый</t>
  </si>
  <si>
    <t xml:space="preserve">(Исключение закупки из ПЗ) Протокол ЦКК №5 от 19.02.2018 </t>
  </si>
  <si>
    <t>16.10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</si>
</sst>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  <numFmt numFmtId="185" formatCode="0.000"/>
    <numFmt numFmtId="186" formatCode="#,##0.00;[White][=0]\ General;General"/>
    <numFmt numFmtId="187" formatCode="#,##0.00_р_."/>
    <numFmt numFmtId="188" formatCode="dd/mm/yy;@"/>
  </numFmts>
  <fonts count="9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319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84" fillId="0" borderId="0" applyFont="0" applyFill="0" applyBorder="0" applyAlignment="0" applyProtection="0"/>
    <xf numFmtId="0" fontId="9" fillId="0" borderId="0"/>
    <xf numFmtId="0" fontId="9" fillId="0" borderId="0"/>
    <xf numFmtId="0" fontId="88" fillId="0" borderId="0" applyNumberFormat="0" applyFill="0" applyBorder="0" applyAlignment="0" applyProtection="0"/>
  </cellStyleXfs>
  <cellXfs count="185">
    <xf numFmtId="0" fontId="0" fillId="0" borderId="0" xfId="0"/>
    <xf numFmtId="0" fontId="83" fillId="0" borderId="0" xfId="0" applyFont="1" applyAlignment="1">
      <alignment horizontal="justify" vertical="center"/>
    </xf>
    <xf numFmtId="0" fontId="85" fillId="0" borderId="1" xfId="0" applyFont="1" applyFill="1" applyBorder="1" applyAlignment="1">
      <alignment horizontal="center" vertical="center" wrapText="1"/>
    </xf>
    <xf numFmtId="49" fontId="86" fillId="0" borderId="0" xfId="59049" applyNumberFormat="1" applyFont="1" applyFill="1" applyBorder="1" applyAlignment="1" applyProtection="1">
      <alignment horizontal="center" vertical="top" wrapText="1"/>
      <protection locked="0"/>
    </xf>
    <xf numFmtId="0" fontId="86" fillId="0" borderId="1" xfId="29106" applyFont="1" applyFill="1" applyBorder="1" applyAlignment="1" applyProtection="1">
      <alignment horizontal="center" vertical="top" wrapText="1"/>
      <protection locked="0"/>
    </xf>
    <xf numFmtId="1" fontId="86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86" fillId="0" borderId="0" xfId="59049" applyNumberFormat="1" applyFont="1" applyFill="1" applyBorder="1" applyAlignment="1" applyProtection="1">
      <alignment horizontal="center" vertical="center" wrapText="1"/>
      <protection locked="0"/>
    </xf>
    <xf numFmtId="0" fontId="85" fillId="0" borderId="0" xfId="0" applyFont="1" applyFill="1"/>
    <xf numFmtId="0" fontId="85" fillId="0" borderId="0" xfId="0" applyFont="1"/>
    <xf numFmtId="0" fontId="0" fillId="0" borderId="1" xfId="0" applyFill="1" applyBorder="1"/>
    <xf numFmtId="49" fontId="86" fillId="0" borderId="1" xfId="59049" applyNumberFormat="1" applyFont="1" applyFill="1" applyBorder="1" applyAlignment="1" applyProtection="1">
      <alignment horizontal="center" vertical="top" wrapText="1"/>
      <protection locked="0"/>
    </xf>
    <xf numFmtId="0" fontId="85" fillId="0" borderId="0" xfId="0" applyFont="1" applyAlignment="1"/>
    <xf numFmtId="0" fontId="85" fillId="0" borderId="0" xfId="0" applyFont="1" applyFill="1" applyAlignment="1">
      <alignment horizontal="center" vertical="center"/>
    </xf>
    <xf numFmtId="0" fontId="85" fillId="75" borderId="0" xfId="0" applyFont="1" applyFill="1"/>
    <xf numFmtId="0" fontId="85" fillId="75" borderId="1" xfId="0" applyFont="1" applyFill="1" applyBorder="1" applyAlignment="1">
      <alignment horizontal="center" vertical="center" wrapText="1"/>
    </xf>
    <xf numFmtId="49" fontId="86" fillId="75" borderId="1" xfId="59049" applyNumberFormat="1" applyFont="1" applyFill="1" applyBorder="1" applyAlignment="1" applyProtection="1">
      <alignment horizontal="center" vertical="center" wrapText="1"/>
      <protection locked="0"/>
    </xf>
    <xf numFmtId="49" fontId="85" fillId="75" borderId="1" xfId="0" applyNumberFormat="1" applyFont="1" applyFill="1" applyBorder="1" applyAlignment="1">
      <alignment horizontal="center" vertical="center" wrapText="1"/>
    </xf>
    <xf numFmtId="186" fontId="86" fillId="75" borderId="1" xfId="14187" applyNumberFormat="1" applyFont="1" applyFill="1" applyBorder="1" applyAlignment="1">
      <alignment horizontal="center" vertical="center" wrapText="1"/>
    </xf>
    <xf numFmtId="0" fontId="86" fillId="75" borderId="1" xfId="0" applyFont="1" applyFill="1" applyBorder="1" applyAlignment="1">
      <alignment horizontal="center" vertical="center" wrapText="1"/>
    </xf>
    <xf numFmtId="2" fontId="85" fillId="75" borderId="1" xfId="0" applyNumberFormat="1" applyFont="1" applyFill="1" applyBorder="1" applyAlignment="1">
      <alignment horizontal="center" vertical="center" wrapText="1"/>
    </xf>
    <xf numFmtId="2" fontId="86" fillId="75" borderId="1" xfId="14187" applyNumberFormat="1" applyFont="1" applyFill="1" applyBorder="1" applyAlignment="1">
      <alignment horizontal="center" vertical="center" wrapText="1"/>
    </xf>
    <xf numFmtId="2" fontId="85" fillId="75" borderId="1" xfId="60317" applyNumberFormat="1" applyFont="1" applyFill="1" applyBorder="1" applyAlignment="1">
      <alignment horizontal="center" vertical="center" wrapText="1"/>
    </xf>
    <xf numFmtId="14" fontId="86" fillId="75" borderId="1" xfId="59049" applyNumberFormat="1" applyFont="1" applyFill="1" applyBorder="1" applyAlignment="1" applyProtection="1">
      <alignment horizontal="center" vertical="center" wrapText="1"/>
      <protection locked="0"/>
    </xf>
    <xf numFmtId="14" fontId="86" fillId="75" borderId="1" xfId="0" applyNumberFormat="1" applyFont="1" applyFill="1" applyBorder="1" applyAlignment="1" applyProtection="1">
      <alignment horizontal="center" vertical="center" wrapText="1"/>
      <protection locked="0"/>
    </xf>
    <xf numFmtId="1" fontId="86" fillId="75" borderId="1" xfId="59049" applyNumberFormat="1" applyFont="1" applyFill="1" applyBorder="1" applyAlignment="1" applyProtection="1">
      <alignment horizontal="center" vertical="center" wrapText="1"/>
      <protection locked="0"/>
    </xf>
    <xf numFmtId="14" fontId="85" fillId="75" borderId="1" xfId="0" applyNumberFormat="1" applyFont="1" applyFill="1" applyBorder="1" applyAlignment="1">
      <alignment horizontal="center" vertical="center" wrapText="1"/>
    </xf>
    <xf numFmtId="0" fontId="86" fillId="75" borderId="1" xfId="14187" applyFont="1" applyFill="1" applyBorder="1" applyAlignment="1">
      <alignment vertical="center"/>
    </xf>
    <xf numFmtId="186" fontId="86" fillId="75" borderId="1" xfId="14187" applyNumberFormat="1" applyFont="1" applyFill="1" applyBorder="1" applyAlignment="1">
      <alignment horizontal="left" vertical="center" wrapText="1"/>
    </xf>
    <xf numFmtId="0" fontId="85" fillId="75" borderId="0" xfId="0" applyFont="1" applyFill="1" applyAlignment="1">
      <alignment horizontal="center" vertical="center" wrapText="1"/>
    </xf>
    <xf numFmtId="2" fontId="86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85" fillId="75" borderId="0" xfId="0" applyFont="1" applyFill="1" applyBorder="1" applyAlignment="1">
      <alignment horizontal="center" vertical="center" wrapText="1"/>
    </xf>
    <xf numFmtId="16" fontId="85" fillId="75" borderId="1" xfId="0" applyNumberFormat="1" applyFont="1" applyFill="1" applyBorder="1" applyAlignment="1">
      <alignment horizontal="center" vertical="center" wrapText="1"/>
    </xf>
    <xf numFmtId="1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86" fillId="75" borderId="1" xfId="60312" applyFont="1" applyFill="1" applyBorder="1" applyAlignment="1">
      <alignment horizontal="center" vertical="center" wrapText="1"/>
    </xf>
    <xf numFmtId="0" fontId="85" fillId="75" borderId="1" xfId="0" applyFont="1" applyFill="1" applyBorder="1" applyAlignment="1">
      <alignment horizontal="center" vertical="center"/>
    </xf>
    <xf numFmtId="0" fontId="85" fillId="75" borderId="1" xfId="0" applyFont="1" applyFill="1" applyBorder="1"/>
    <xf numFmtId="0" fontId="85" fillId="75" borderId="1" xfId="0" applyFont="1" applyFill="1" applyBorder="1" applyAlignment="1">
      <alignment horizontal="center" wrapText="1"/>
    </xf>
    <xf numFmtId="0" fontId="85" fillId="75" borderId="1" xfId="0" applyNumberFormat="1" applyFont="1" applyFill="1" applyBorder="1" applyAlignment="1">
      <alignment horizontal="center" vertical="center"/>
    </xf>
    <xf numFmtId="2" fontId="85" fillId="75" borderId="1" xfId="0" applyNumberFormat="1" applyFont="1" applyFill="1" applyBorder="1" applyAlignment="1">
      <alignment horizontal="center" vertical="center"/>
    </xf>
    <xf numFmtId="2" fontId="85" fillId="75" borderId="1" xfId="0" applyNumberFormat="1" applyFont="1" applyFill="1" applyBorder="1"/>
    <xf numFmtId="14" fontId="86" fillId="75" borderId="1" xfId="60312" applyNumberFormat="1" applyFont="1" applyFill="1" applyBorder="1" applyAlignment="1">
      <alignment horizontal="center" vertical="center" wrapText="1"/>
    </xf>
    <xf numFmtId="49" fontId="86" fillId="75" borderId="1" xfId="60312" applyNumberFormat="1" applyFont="1" applyFill="1" applyBorder="1" applyAlignment="1">
      <alignment horizontal="center" vertical="center" wrapText="1"/>
    </xf>
    <xf numFmtId="0" fontId="85" fillId="75" borderId="1" xfId="60312" applyFont="1" applyFill="1" applyBorder="1" applyAlignment="1">
      <alignment horizontal="center" vertical="center" wrapText="1"/>
    </xf>
    <xf numFmtId="0" fontId="85" fillId="75" borderId="31" xfId="0" applyFont="1" applyFill="1" applyBorder="1" applyAlignment="1">
      <alignment horizontal="center" vertical="center"/>
    </xf>
    <xf numFmtId="0" fontId="85" fillId="75" borderId="31" xfId="60312" applyFont="1" applyFill="1" applyBorder="1" applyAlignment="1">
      <alignment horizontal="center" vertical="center" wrapText="1"/>
    </xf>
    <xf numFmtId="0" fontId="85" fillId="75" borderId="31" xfId="0" applyFont="1" applyFill="1" applyBorder="1" applyAlignment="1">
      <alignment horizontal="center" vertical="center" wrapText="1"/>
    </xf>
    <xf numFmtId="0" fontId="85" fillId="75" borderId="31" xfId="0" applyNumberFormat="1" applyFont="1" applyFill="1" applyBorder="1" applyAlignment="1">
      <alignment horizontal="center" vertical="center"/>
    </xf>
    <xf numFmtId="0" fontId="85" fillId="75" borderId="31" xfId="0" applyFont="1" applyFill="1" applyBorder="1" applyAlignment="1">
      <alignment horizontal="center"/>
    </xf>
    <xf numFmtId="0" fontId="86" fillId="75" borderId="31" xfId="60312" applyFont="1" applyFill="1" applyBorder="1" applyAlignment="1">
      <alignment horizontal="center" vertical="center" wrapText="1"/>
    </xf>
    <xf numFmtId="2" fontId="85" fillId="75" borderId="31" xfId="0" applyNumberFormat="1" applyFont="1" applyFill="1" applyBorder="1" applyAlignment="1">
      <alignment horizontal="center" vertical="center"/>
    </xf>
    <xf numFmtId="2" fontId="85" fillId="75" borderId="31" xfId="0" applyNumberFormat="1" applyFont="1" applyFill="1" applyBorder="1" applyAlignment="1">
      <alignment horizontal="center"/>
    </xf>
    <xf numFmtId="2" fontId="85" fillId="75" borderId="31" xfId="0" applyNumberFormat="1" applyFont="1" applyFill="1" applyBorder="1" applyAlignment="1">
      <alignment horizontal="center" vertical="center" wrapText="1"/>
    </xf>
    <xf numFmtId="14" fontId="86" fillId="75" borderId="31" xfId="60312" applyNumberFormat="1" applyFont="1" applyFill="1" applyBorder="1" applyAlignment="1">
      <alignment horizontal="center" vertical="center" wrapText="1"/>
    </xf>
    <xf numFmtId="49" fontId="86" fillId="75" borderId="31" xfId="60312" applyNumberFormat="1" applyFont="1" applyFill="1" applyBorder="1" applyAlignment="1">
      <alignment horizontal="center" vertical="center" wrapText="1"/>
    </xf>
    <xf numFmtId="0" fontId="85" fillId="75" borderId="0" xfId="0" applyFont="1" applyFill="1" applyAlignment="1">
      <alignment horizontal="center"/>
    </xf>
    <xf numFmtId="49" fontId="85" fillId="75" borderId="31" xfId="0" applyNumberFormat="1" applyFont="1" applyFill="1" applyBorder="1" applyAlignment="1">
      <alignment horizontal="center" vertical="center"/>
    </xf>
    <xf numFmtId="0" fontId="85" fillId="75" borderId="32" xfId="0" applyFont="1" applyFill="1" applyBorder="1" applyAlignment="1"/>
    <xf numFmtId="16" fontId="85" fillId="75" borderId="1" xfId="0" applyNumberFormat="1" applyFont="1" applyFill="1" applyBorder="1" applyAlignment="1">
      <alignment horizontal="center" vertical="center"/>
    </xf>
    <xf numFmtId="14" fontId="85" fillId="75" borderId="1" xfId="0" applyNumberFormat="1" applyFont="1" applyFill="1" applyBorder="1" applyAlignment="1">
      <alignment horizontal="center" vertical="center"/>
    </xf>
    <xf numFmtId="1" fontId="86" fillId="75" borderId="34" xfId="59049" applyNumberFormat="1" applyFont="1" applyFill="1" applyBorder="1" applyAlignment="1" applyProtection="1">
      <alignment horizontal="center" vertical="center" wrapText="1"/>
      <protection locked="0"/>
    </xf>
    <xf numFmtId="0" fontId="86" fillId="75" borderId="1" xfId="0" applyFont="1" applyFill="1" applyBorder="1" applyAlignment="1">
      <alignment horizontal="center" vertical="center"/>
    </xf>
    <xf numFmtId="0" fontId="85" fillId="75" borderId="36" xfId="0" applyFont="1" applyFill="1" applyBorder="1" applyAlignment="1">
      <alignment horizontal="center" vertical="center"/>
    </xf>
    <xf numFmtId="0" fontId="85" fillId="75" borderId="0" xfId="0" applyFont="1" applyFill="1" applyBorder="1"/>
    <xf numFmtId="49" fontId="85" fillId="75" borderId="1" xfId="0" applyNumberFormat="1" applyFont="1" applyFill="1" applyBorder="1" applyAlignment="1">
      <alignment horizontal="center" vertical="center"/>
    </xf>
    <xf numFmtId="0" fontId="86" fillId="75" borderId="1" xfId="0" applyFont="1" applyFill="1" applyBorder="1"/>
    <xf numFmtId="2" fontId="86" fillId="75" borderId="1" xfId="0" applyNumberFormat="1" applyFont="1" applyFill="1" applyBorder="1" applyAlignment="1">
      <alignment horizontal="center" vertical="center" wrapText="1"/>
    </xf>
    <xf numFmtId="2" fontId="86" fillId="75" borderId="1" xfId="0" applyNumberFormat="1" applyFont="1" applyFill="1" applyBorder="1" applyAlignment="1">
      <alignment wrapText="1"/>
    </xf>
    <xf numFmtId="0" fontId="92" fillId="75" borderId="1" xfId="60318" applyFont="1" applyFill="1" applyBorder="1" applyAlignment="1">
      <alignment horizontal="center" vertical="center"/>
    </xf>
    <xf numFmtId="0" fontId="86" fillId="75" borderId="1" xfId="0" applyFont="1" applyFill="1" applyBorder="1" applyAlignment="1">
      <alignment wrapText="1"/>
    </xf>
    <xf numFmtId="2" fontId="85" fillId="75" borderId="1" xfId="0" applyNumberFormat="1" applyFont="1" applyFill="1" applyBorder="1" applyAlignment="1">
      <alignment wrapText="1"/>
    </xf>
    <xf numFmtId="0" fontId="89" fillId="75" borderId="1" xfId="60318" applyFont="1" applyFill="1" applyBorder="1" applyAlignment="1">
      <alignment horizontal="center" vertical="center"/>
    </xf>
    <xf numFmtId="0" fontId="85" fillId="75" borderId="1" xfId="0" applyFont="1" applyFill="1" applyBorder="1" applyAlignment="1">
      <alignment wrapText="1"/>
    </xf>
    <xf numFmtId="1" fontId="85" fillId="75" borderId="31" xfId="59049" applyNumberFormat="1" applyFont="1" applyFill="1" applyBorder="1" applyAlignment="1" applyProtection="1">
      <alignment horizontal="center" vertical="center" wrapText="1"/>
      <protection locked="0"/>
    </xf>
    <xf numFmtId="0" fontId="85" fillId="75" borderId="31" xfId="0" applyNumberFormat="1" applyFont="1" applyFill="1" applyBorder="1" applyAlignment="1">
      <alignment horizontal="center" vertical="center" wrapText="1"/>
    </xf>
    <xf numFmtId="0" fontId="85" fillId="75" borderId="31" xfId="0" applyFont="1" applyFill="1" applyBorder="1"/>
    <xf numFmtId="1" fontId="86" fillId="75" borderId="31" xfId="59049" applyNumberFormat="1" applyFont="1" applyFill="1" applyBorder="1" applyAlignment="1" applyProtection="1">
      <alignment horizontal="center" vertical="center" wrapText="1"/>
      <protection locked="0"/>
    </xf>
    <xf numFmtId="2" fontId="86" fillId="75" borderId="31" xfId="59049" applyNumberFormat="1" applyFont="1" applyFill="1" applyBorder="1" applyAlignment="1" applyProtection="1">
      <alignment horizontal="center" vertical="center" wrapText="1"/>
      <protection locked="0"/>
    </xf>
    <xf numFmtId="14" fontId="85" fillId="75" borderId="31" xfId="0" applyNumberFormat="1" applyFont="1" applyFill="1" applyBorder="1" applyAlignment="1">
      <alignment horizontal="center" vertical="center"/>
    </xf>
    <xf numFmtId="0" fontId="93" fillId="75" borderId="0" xfId="0" applyFont="1" applyFill="1" applyAlignment="1">
      <alignment horizontal="center" vertical="center" wrapText="1"/>
    </xf>
    <xf numFmtId="0" fontId="90" fillId="75" borderId="1" xfId="0" applyFont="1" applyFill="1" applyBorder="1" applyAlignment="1">
      <alignment horizontal="center" vertical="center" wrapText="1"/>
    </xf>
    <xf numFmtId="14" fontId="86" fillId="75" borderId="1" xfId="0" applyNumberFormat="1" applyFont="1" applyFill="1" applyBorder="1" applyAlignment="1" applyProtection="1">
      <alignment vertical="center" wrapText="1"/>
      <protection locked="0"/>
    </xf>
    <xf numFmtId="0" fontId="85" fillId="75" borderId="1" xfId="0" applyNumberFormat="1" applyFont="1" applyFill="1" applyBorder="1" applyAlignment="1">
      <alignment horizontal="center" vertical="center" wrapText="1"/>
    </xf>
    <xf numFmtId="0" fontId="86" fillId="75" borderId="1" xfId="59049" applyNumberFormat="1" applyFont="1" applyFill="1" applyBorder="1" applyAlignment="1" applyProtection="1">
      <alignment horizontal="center" vertical="center" wrapText="1"/>
      <protection locked="0"/>
    </xf>
    <xf numFmtId="184" fontId="86" fillId="75" borderId="1" xfId="60312" applyNumberFormat="1" applyFont="1" applyFill="1" applyBorder="1" applyAlignment="1" applyProtection="1">
      <alignment horizontal="center" vertical="center" wrapText="1"/>
      <protection locked="0"/>
    </xf>
    <xf numFmtId="0" fontId="86" fillId="75" borderId="1" xfId="60312" applyNumberFormat="1" applyFont="1" applyFill="1" applyBorder="1" applyAlignment="1" applyProtection="1">
      <alignment horizontal="center" vertical="center" wrapText="1"/>
      <protection locked="0"/>
    </xf>
    <xf numFmtId="3" fontId="86" fillId="75" borderId="1" xfId="60312" applyNumberFormat="1" applyFont="1" applyFill="1" applyBorder="1" applyAlignment="1" applyProtection="1">
      <alignment horizontal="center" vertical="center" wrapText="1"/>
      <protection locked="0"/>
    </xf>
    <xf numFmtId="184" fontId="86" fillId="75" borderId="1" xfId="28" applyNumberFormat="1" applyFont="1" applyFill="1" applyBorder="1" applyAlignment="1" applyProtection="1">
      <alignment horizontal="center" vertical="center" wrapText="1"/>
      <protection locked="0"/>
    </xf>
    <xf numFmtId="0" fontId="86" fillId="75" borderId="1" xfId="29106" applyFont="1" applyFill="1" applyBorder="1" applyAlignment="1" applyProtection="1">
      <alignment horizontal="center" vertical="center" wrapText="1"/>
      <protection locked="0"/>
    </xf>
    <xf numFmtId="1" fontId="86" fillId="75" borderId="1" xfId="59049" applyNumberFormat="1" applyFont="1" applyFill="1" applyBorder="1" applyAlignment="1" applyProtection="1">
      <alignment horizontal="center" vertical="center"/>
      <protection locked="0"/>
    </xf>
    <xf numFmtId="1" fontId="86" fillId="75" borderId="31" xfId="59049" applyNumberFormat="1" applyFont="1" applyFill="1" applyBorder="1" applyAlignment="1" applyProtection="1">
      <alignment horizontal="center" vertical="center"/>
      <protection locked="0"/>
    </xf>
    <xf numFmtId="0" fontId="90" fillId="75" borderId="31" xfId="0" applyFont="1" applyFill="1" applyBorder="1" applyAlignment="1">
      <alignment horizontal="center" vertical="center" wrapText="1"/>
    </xf>
    <xf numFmtId="0" fontId="91" fillId="75" borderId="1" xfId="0" applyNumberFormat="1" applyFont="1" applyFill="1" applyBorder="1" applyAlignment="1">
      <alignment horizontal="center" vertical="center"/>
    </xf>
    <xf numFmtId="0" fontId="85" fillId="75" borderId="1" xfId="0" applyFont="1" applyFill="1" applyBorder="1" applyAlignment="1">
      <alignment horizontal="center"/>
    </xf>
    <xf numFmtId="1" fontId="85" fillId="76" borderId="1" xfId="59049" applyNumberFormat="1" applyFont="1" applyFill="1" applyBorder="1" applyAlignment="1" applyProtection="1">
      <alignment horizontal="center" vertical="center" wrapText="1"/>
      <protection locked="0"/>
    </xf>
    <xf numFmtId="0" fontId="85" fillId="76" borderId="1" xfId="0" applyFont="1" applyFill="1" applyBorder="1" applyAlignment="1">
      <alignment horizontal="center" vertical="center"/>
    </xf>
    <xf numFmtId="1" fontId="86" fillId="76" borderId="1" xfId="59049" applyNumberFormat="1" applyFont="1" applyFill="1" applyBorder="1" applyAlignment="1" applyProtection="1">
      <alignment horizontal="center" vertical="center" wrapText="1"/>
      <protection locked="0"/>
    </xf>
    <xf numFmtId="0" fontId="86" fillId="76" borderId="1" xfId="0" applyFont="1" applyFill="1" applyBorder="1" applyAlignment="1">
      <alignment horizontal="center" vertical="center"/>
    </xf>
    <xf numFmtId="185" fontId="86" fillId="76" borderId="1" xfId="59049" applyNumberFormat="1" applyFont="1" applyFill="1" applyBorder="1" applyAlignment="1" applyProtection="1">
      <alignment horizontal="center" vertical="center" wrapText="1"/>
      <protection locked="0"/>
    </xf>
    <xf numFmtId="14" fontId="86" fillId="76" borderId="1" xfId="59049" applyNumberFormat="1" applyFont="1" applyFill="1" applyBorder="1" applyAlignment="1" applyProtection="1">
      <alignment horizontal="center" vertical="center" wrapText="1"/>
      <protection locked="0"/>
    </xf>
    <xf numFmtId="0" fontId="85" fillId="76" borderId="1" xfId="0" applyFont="1" applyFill="1" applyBorder="1" applyAlignment="1">
      <alignment horizontal="center" vertical="center" wrapText="1"/>
    </xf>
    <xf numFmtId="0" fontId="85" fillId="76" borderId="0" xfId="0" applyFont="1" applyFill="1"/>
    <xf numFmtId="0" fontId="85" fillId="76" borderId="0" xfId="0" applyFont="1" applyFill="1" applyAlignment="1">
      <alignment horizontal="center" vertical="center"/>
    </xf>
    <xf numFmtId="49" fontId="85" fillId="76" borderId="1" xfId="0" applyNumberFormat="1" applyFont="1" applyFill="1" applyBorder="1" applyAlignment="1">
      <alignment horizontal="center" vertical="center"/>
    </xf>
    <xf numFmtId="0" fontId="85" fillId="76" borderId="1" xfId="0" applyFont="1" applyFill="1" applyBorder="1" applyAlignment="1">
      <alignment vertical="center" wrapText="1"/>
    </xf>
    <xf numFmtId="187" fontId="85" fillId="76" borderId="1" xfId="0" applyNumberFormat="1" applyFont="1" applyFill="1" applyBorder="1" applyAlignment="1">
      <alignment horizontal="center" vertical="center"/>
    </xf>
    <xf numFmtId="187" fontId="85" fillId="76" borderId="1" xfId="0" applyNumberFormat="1" applyFont="1" applyFill="1" applyBorder="1" applyAlignment="1">
      <alignment horizontal="center" vertical="center" wrapText="1"/>
    </xf>
    <xf numFmtId="0" fontId="89" fillId="76" borderId="1" xfId="60318" applyFont="1" applyFill="1" applyBorder="1" applyAlignment="1">
      <alignment horizontal="center" vertical="center"/>
    </xf>
    <xf numFmtId="14" fontId="85" fillId="76" borderId="1" xfId="0" applyNumberFormat="1" applyFont="1" applyFill="1" applyBorder="1" applyAlignment="1">
      <alignment horizontal="center" vertical="center"/>
    </xf>
    <xf numFmtId="0" fontId="0" fillId="76" borderId="0" xfId="0" applyFill="1"/>
    <xf numFmtId="0" fontId="0" fillId="76" borderId="0" xfId="0" applyFill="1" applyBorder="1" applyAlignment="1">
      <alignment horizontal="center" vertical="center"/>
    </xf>
    <xf numFmtId="0" fontId="0" fillId="76" borderId="0" xfId="0" applyFill="1" applyBorder="1"/>
    <xf numFmtId="0" fontId="85" fillId="76" borderId="31" xfId="0" applyFont="1" applyFill="1" applyBorder="1" applyAlignment="1">
      <alignment horizontal="center" vertical="center"/>
    </xf>
    <xf numFmtId="1" fontId="85" fillId="76" borderId="1" xfId="0" applyNumberFormat="1" applyFont="1" applyFill="1" applyBorder="1" applyAlignment="1">
      <alignment horizontal="center" vertical="center" wrapText="1"/>
    </xf>
    <xf numFmtId="16" fontId="85" fillId="76" borderId="1" xfId="0" applyNumberFormat="1" applyFont="1" applyFill="1" applyBorder="1" applyAlignment="1">
      <alignment horizontal="center" vertical="center"/>
    </xf>
    <xf numFmtId="0" fontId="85" fillId="76" borderId="1" xfId="60312" applyFont="1" applyFill="1" applyBorder="1" applyAlignment="1">
      <alignment horizontal="center" vertical="center" wrapText="1"/>
    </xf>
    <xf numFmtId="0" fontId="85" fillId="76" borderId="1" xfId="0" applyFont="1" applyFill="1" applyBorder="1"/>
    <xf numFmtId="0" fontId="83" fillId="76" borderId="1" xfId="0" applyFont="1" applyFill="1" applyBorder="1" applyAlignment="1">
      <alignment horizontal="center" vertical="center" wrapText="1"/>
    </xf>
    <xf numFmtId="0" fontId="85" fillId="76" borderId="1" xfId="0" applyNumberFormat="1" applyFont="1" applyFill="1" applyBorder="1" applyAlignment="1">
      <alignment horizontal="center" vertical="center"/>
    </xf>
    <xf numFmtId="0" fontId="86" fillId="76" borderId="1" xfId="60312" applyFont="1" applyFill="1" applyBorder="1" applyAlignment="1">
      <alignment horizontal="center" vertical="center" wrapText="1"/>
    </xf>
    <xf numFmtId="164" fontId="86" fillId="76" borderId="1" xfId="0" applyNumberFormat="1" applyFont="1" applyFill="1" applyBorder="1" applyAlignment="1">
      <alignment horizontal="center" vertical="center"/>
    </xf>
    <xf numFmtId="164" fontId="85" fillId="76" borderId="1" xfId="0" applyNumberFormat="1" applyFont="1" applyFill="1" applyBorder="1" applyAlignment="1">
      <alignment horizontal="center" vertical="center"/>
    </xf>
    <xf numFmtId="185" fontId="85" fillId="76" borderId="1" xfId="0" applyNumberFormat="1" applyFont="1" applyFill="1" applyBorder="1" applyAlignment="1">
      <alignment horizontal="center" vertical="center"/>
    </xf>
    <xf numFmtId="49" fontId="86" fillId="76" borderId="1" xfId="60312" applyNumberFormat="1" applyFont="1" applyFill="1" applyBorder="1" applyAlignment="1">
      <alignment horizontal="center" vertical="center" wrapText="1"/>
    </xf>
    <xf numFmtId="49" fontId="85" fillId="76" borderId="1" xfId="0" applyNumberFormat="1" applyFont="1" applyFill="1" applyBorder="1" applyAlignment="1">
      <alignment horizontal="center" vertical="center" wrapText="1"/>
    </xf>
    <xf numFmtId="185" fontId="85" fillId="76" borderId="1" xfId="0" applyNumberFormat="1" applyFont="1" applyFill="1" applyBorder="1" applyAlignment="1">
      <alignment horizontal="center" vertical="center" wrapText="1"/>
    </xf>
    <xf numFmtId="14" fontId="85" fillId="76" borderId="1" xfId="0" applyNumberFormat="1" applyFont="1" applyFill="1" applyBorder="1" applyAlignment="1">
      <alignment horizontal="center" vertical="center" wrapText="1"/>
    </xf>
    <xf numFmtId="0" fontId="85" fillId="76" borderId="1" xfId="0" applyNumberFormat="1" applyFont="1" applyFill="1" applyBorder="1" applyAlignment="1">
      <alignment horizontal="center" vertical="center" wrapText="1"/>
    </xf>
    <xf numFmtId="186" fontId="86" fillId="76" borderId="1" xfId="14187" applyNumberFormat="1" applyFont="1" applyFill="1" applyBorder="1" applyAlignment="1">
      <alignment horizontal="left" vertical="center" wrapText="1"/>
    </xf>
    <xf numFmtId="0" fontId="0" fillId="76" borderId="0" xfId="0" applyFont="1" applyFill="1"/>
    <xf numFmtId="0" fontId="0" fillId="76" borderId="0" xfId="0" applyFont="1" applyFill="1" applyAlignment="1">
      <alignment horizontal="center" vertical="center"/>
    </xf>
    <xf numFmtId="49" fontId="86" fillId="76" borderId="1" xfId="59049" applyNumberFormat="1" applyFont="1" applyFill="1" applyBorder="1" applyAlignment="1" applyProtection="1">
      <alignment horizontal="center" vertical="center" wrapText="1"/>
      <protection locked="0"/>
    </xf>
    <xf numFmtId="0" fontId="85" fillId="76" borderId="31" xfId="0" applyFont="1" applyFill="1" applyBorder="1" applyAlignment="1">
      <alignment vertical="center" wrapText="1"/>
    </xf>
    <xf numFmtId="0" fontId="86" fillId="76" borderId="1" xfId="0" applyFont="1" applyFill="1" applyBorder="1" applyAlignment="1">
      <alignment horizontal="center" vertical="center" wrapText="1"/>
    </xf>
    <xf numFmtId="0" fontId="85" fillId="76" borderId="0" xfId="0" applyFont="1" applyFill="1" applyBorder="1" applyAlignment="1">
      <alignment horizontal="center" vertical="center" wrapText="1"/>
    </xf>
    <xf numFmtId="2" fontId="86" fillId="76" borderId="1" xfId="59049" applyNumberFormat="1" applyFont="1" applyFill="1" applyBorder="1" applyAlignment="1" applyProtection="1">
      <alignment horizontal="center" vertical="center" wrapText="1"/>
      <protection locked="0"/>
    </xf>
    <xf numFmtId="14" fontId="83" fillId="76" borderId="1" xfId="0" applyNumberFormat="1" applyFont="1" applyFill="1" applyBorder="1" applyAlignment="1">
      <alignment horizontal="center" vertical="center" wrapText="1"/>
    </xf>
    <xf numFmtId="0" fontId="0" fillId="76" borderId="0" xfId="0" applyFont="1" applyFill="1" applyAlignment="1">
      <alignment horizontal="center" vertical="center" wrapText="1"/>
    </xf>
    <xf numFmtId="16" fontId="85" fillId="76" borderId="1" xfId="0" applyNumberFormat="1" applyFont="1" applyFill="1" applyBorder="1" applyAlignment="1">
      <alignment horizontal="center" vertical="center" wrapText="1"/>
    </xf>
    <xf numFmtId="0" fontId="86" fillId="76" borderId="1" xfId="14187" applyFont="1" applyFill="1" applyBorder="1" applyAlignment="1">
      <alignment vertical="center" wrapText="1"/>
    </xf>
    <xf numFmtId="2" fontId="85" fillId="76" borderId="1" xfId="0" applyNumberFormat="1" applyFont="1" applyFill="1" applyBorder="1" applyAlignment="1">
      <alignment horizontal="center" vertical="center" wrapText="1"/>
    </xf>
    <xf numFmtId="14" fontId="86" fillId="76" borderId="1" xfId="0" applyNumberFormat="1" applyFont="1" applyFill="1" applyBorder="1" applyAlignment="1" applyProtection="1">
      <alignment horizontal="center" vertical="center" wrapText="1"/>
      <protection locked="0"/>
    </xf>
    <xf numFmtId="0" fontId="86" fillId="76" borderId="1" xfId="14187" applyFont="1" applyFill="1" applyBorder="1" applyAlignment="1">
      <alignment vertical="center"/>
    </xf>
    <xf numFmtId="0" fontId="85" fillId="76" borderId="0" xfId="0" applyFont="1" applyFill="1" applyAlignment="1">
      <alignment horizontal="center" vertical="center" wrapText="1"/>
    </xf>
    <xf numFmtId="0" fontId="85" fillId="76" borderId="1" xfId="60311" applyFont="1" applyFill="1" applyBorder="1" applyAlignment="1">
      <alignment horizontal="center" vertical="center" wrapText="1"/>
    </xf>
    <xf numFmtId="2" fontId="85" fillId="76" borderId="1" xfId="60312" applyNumberFormat="1" applyFont="1" applyFill="1" applyBorder="1" applyAlignment="1">
      <alignment horizontal="center" vertical="center"/>
    </xf>
    <xf numFmtId="2" fontId="85" fillId="76" borderId="1" xfId="60312" applyNumberFormat="1" applyFont="1" applyFill="1" applyBorder="1" applyAlignment="1">
      <alignment horizontal="center" vertical="center" wrapText="1"/>
    </xf>
    <xf numFmtId="0" fontId="85" fillId="76" borderId="34" xfId="60313" applyFont="1" applyFill="1" applyBorder="1" applyAlignment="1">
      <alignment horizontal="center" vertical="center"/>
    </xf>
    <xf numFmtId="187" fontId="85" fillId="76" borderId="1" xfId="0" applyNumberFormat="1" applyFont="1" applyFill="1" applyBorder="1" applyAlignment="1">
      <alignment wrapText="1"/>
    </xf>
    <xf numFmtId="188" fontId="85" fillId="76" borderId="1" xfId="0" applyNumberFormat="1" applyFont="1" applyFill="1" applyBorder="1" applyAlignment="1">
      <alignment horizontal="center" vertical="center" wrapText="1"/>
    </xf>
    <xf numFmtId="188" fontId="86" fillId="76" borderId="1" xfId="59049" applyNumberFormat="1" applyFont="1" applyFill="1" applyBorder="1" applyAlignment="1" applyProtection="1">
      <alignment horizontal="center" vertical="center" wrapText="1"/>
      <protection locked="0"/>
    </xf>
    <xf numFmtId="0" fontId="85" fillId="76" borderId="1" xfId="0" applyFont="1" applyFill="1" applyBorder="1" applyAlignment="1">
      <alignment wrapText="1"/>
    </xf>
    <xf numFmtId="0" fontId="83" fillId="76" borderId="1" xfId="0" applyFont="1" applyFill="1" applyBorder="1" applyAlignment="1">
      <alignment vertical="top" wrapText="1"/>
    </xf>
    <xf numFmtId="1" fontId="86" fillId="76" borderId="1" xfId="59049" applyNumberFormat="1" applyFont="1" applyFill="1" applyBorder="1" applyAlignment="1" applyProtection="1">
      <alignment horizontal="center" vertical="top" wrapText="1"/>
      <protection locked="0"/>
    </xf>
    <xf numFmtId="0" fontId="85" fillId="76" borderId="0" xfId="0" applyFont="1" applyFill="1" applyAlignment="1">
      <alignment wrapText="1"/>
    </xf>
    <xf numFmtId="0" fontId="85" fillId="76" borderId="0" xfId="0" applyFont="1" applyFill="1" applyBorder="1" applyAlignment="1">
      <alignment wrapText="1"/>
    </xf>
    <xf numFmtId="49" fontId="85" fillId="76" borderId="1" xfId="0" applyNumberFormat="1" applyFont="1" applyFill="1" applyBorder="1" applyAlignment="1">
      <alignment horizontal="left" vertical="center" wrapText="1"/>
    </xf>
    <xf numFmtId="0" fontId="0" fillId="0" borderId="1" xfId="0" applyBorder="1"/>
    <xf numFmtId="49" fontId="86" fillId="0" borderId="1" xfId="59049" applyNumberFormat="1" applyFont="1" applyFill="1" applyBorder="1" applyAlignment="1" applyProtection="1">
      <alignment horizontal="center" vertical="top" wrapText="1"/>
      <protection locked="0"/>
    </xf>
    <xf numFmtId="4" fontId="86" fillId="0" borderId="1" xfId="59049" applyNumberFormat="1" applyFont="1" applyFill="1" applyBorder="1" applyAlignment="1" applyProtection="1">
      <alignment horizontal="center" vertical="top" wrapText="1"/>
      <protection locked="0"/>
    </xf>
    <xf numFmtId="165" fontId="86" fillId="0" borderId="31" xfId="59049" applyNumberFormat="1" applyFont="1" applyFill="1" applyBorder="1" applyAlignment="1" applyProtection="1">
      <alignment horizontal="center" vertical="top" wrapText="1"/>
      <protection locked="0"/>
    </xf>
    <xf numFmtId="165" fontId="86" fillId="0" borderId="32" xfId="59049" applyNumberFormat="1" applyFont="1" applyFill="1" applyBorder="1" applyAlignment="1" applyProtection="1">
      <alignment horizontal="center" vertical="top" wrapText="1"/>
      <protection locked="0"/>
    </xf>
    <xf numFmtId="49" fontId="86" fillId="0" borderId="31" xfId="59049" applyNumberFormat="1" applyFont="1" applyFill="1" applyBorder="1" applyAlignment="1" applyProtection="1">
      <alignment horizontal="center" vertical="top" wrapText="1"/>
      <protection locked="0"/>
    </xf>
    <xf numFmtId="49" fontId="86" fillId="0" borderId="33" xfId="59049" applyNumberFormat="1" applyFont="1" applyFill="1" applyBorder="1" applyAlignment="1" applyProtection="1">
      <alignment horizontal="center" vertical="top" wrapText="1"/>
      <protection locked="0"/>
    </xf>
    <xf numFmtId="49" fontId="86" fillId="0" borderId="32" xfId="59049" applyNumberFormat="1" applyFont="1" applyFill="1" applyBorder="1" applyAlignment="1" applyProtection="1">
      <alignment horizontal="center" vertical="top" wrapText="1"/>
      <protection locked="0"/>
    </xf>
    <xf numFmtId="49" fontId="86" fillId="0" borderId="34" xfId="59049" applyNumberFormat="1" applyFont="1" applyFill="1" applyBorder="1" applyAlignment="1" applyProtection="1">
      <alignment horizontal="center" vertical="top" wrapText="1"/>
      <protection locked="0"/>
    </xf>
    <xf numFmtId="49" fontId="86" fillId="0" borderId="35" xfId="59049" applyNumberFormat="1" applyFont="1" applyFill="1" applyBorder="1" applyAlignment="1" applyProtection="1">
      <alignment horizontal="center" vertical="top" wrapText="1"/>
      <protection locked="0"/>
    </xf>
    <xf numFmtId="0" fontId="85" fillId="0" borderId="0" xfId="0" applyFont="1" applyAlignment="1">
      <alignment horizontal="left" vertical="top" wrapText="1"/>
    </xf>
    <xf numFmtId="3" fontId="86" fillId="0" borderId="31" xfId="0" applyNumberFormat="1" applyFont="1" applyFill="1" applyBorder="1" applyAlignment="1" applyProtection="1">
      <alignment horizontal="center" vertical="top" wrapText="1"/>
      <protection locked="0"/>
    </xf>
    <xf numFmtId="3" fontId="86" fillId="0" borderId="32" xfId="0" applyNumberFormat="1" applyFont="1" applyFill="1" applyBorder="1" applyAlignment="1" applyProtection="1">
      <alignment horizontal="center" vertical="top" wrapText="1"/>
      <protection locked="0"/>
    </xf>
    <xf numFmtId="184" fontId="86" fillId="0" borderId="31" xfId="28" applyNumberFormat="1" applyFont="1" applyFill="1" applyBorder="1" applyAlignment="1" applyProtection="1">
      <alignment horizontal="center" vertical="top" wrapText="1"/>
      <protection locked="0"/>
    </xf>
    <xf numFmtId="184" fontId="86" fillId="0" borderId="32" xfId="28" applyNumberFormat="1" applyFont="1" applyFill="1" applyBorder="1" applyAlignment="1" applyProtection="1">
      <alignment horizontal="center" vertical="top" wrapText="1"/>
      <protection locked="0"/>
    </xf>
    <xf numFmtId="0" fontId="86" fillId="0" borderId="34" xfId="0" applyFont="1" applyFill="1" applyBorder="1" applyAlignment="1" applyProtection="1">
      <alignment horizontal="center" vertical="top" wrapText="1"/>
      <protection locked="0"/>
    </xf>
    <xf numFmtId="0" fontId="86" fillId="0" borderId="36" xfId="0" applyFont="1" applyFill="1" applyBorder="1" applyAlignment="1" applyProtection="1">
      <alignment horizontal="center" vertical="top" wrapText="1"/>
      <protection locked="0"/>
    </xf>
    <xf numFmtId="184" fontId="86" fillId="0" borderId="31" xfId="0" applyNumberFormat="1" applyFont="1" applyFill="1" applyBorder="1" applyAlignment="1" applyProtection="1">
      <alignment horizontal="center" vertical="top" wrapText="1"/>
      <protection locked="0"/>
    </xf>
    <xf numFmtId="184" fontId="86" fillId="0" borderId="32" xfId="0" applyNumberFormat="1" applyFont="1" applyFill="1" applyBorder="1" applyAlignment="1" applyProtection="1">
      <alignment horizontal="center" vertical="top" wrapText="1"/>
      <protection locked="0"/>
    </xf>
    <xf numFmtId="0" fontId="87" fillId="0" borderId="0" xfId="0" applyFont="1" applyAlignment="1">
      <alignment horizontal="center"/>
    </xf>
    <xf numFmtId="49" fontId="86" fillId="0" borderId="36" xfId="59049" applyNumberFormat="1" applyFont="1" applyFill="1" applyBorder="1" applyAlignment="1" applyProtection="1">
      <alignment horizontal="center" vertical="top" wrapText="1"/>
      <protection locked="0"/>
    </xf>
    <xf numFmtId="49" fontId="86" fillId="0" borderId="34" xfId="0" applyNumberFormat="1" applyFont="1" applyFill="1" applyBorder="1" applyAlignment="1" applyProtection="1">
      <alignment horizontal="center" vertical="top" wrapText="1"/>
      <protection locked="0"/>
    </xf>
    <xf numFmtId="49" fontId="86" fillId="0" borderId="35" xfId="0" applyNumberFormat="1" applyFont="1" applyFill="1" applyBorder="1" applyAlignment="1" applyProtection="1">
      <alignment horizontal="center" vertical="top" wrapText="1"/>
      <protection locked="0"/>
    </xf>
    <xf numFmtId="49" fontId="86" fillId="0" borderId="36" xfId="0" applyNumberFormat="1" applyFont="1" applyFill="1" applyBorder="1" applyAlignment="1" applyProtection="1">
      <alignment horizontal="center" vertical="top" wrapText="1"/>
      <protection locked="0"/>
    </xf>
    <xf numFmtId="184" fontId="86" fillId="0" borderId="1" xfId="0" applyNumberFormat="1" applyFont="1" applyFill="1" applyBorder="1" applyAlignment="1" applyProtection="1">
      <alignment horizontal="center" vertical="top" wrapText="1"/>
      <protection locked="0"/>
    </xf>
    <xf numFmtId="4" fontId="86" fillId="0" borderId="31" xfId="59049" applyNumberFormat="1" applyFont="1" applyFill="1" applyBorder="1" applyAlignment="1" applyProtection="1">
      <alignment horizontal="center" vertical="top" wrapText="1"/>
      <protection locked="0"/>
    </xf>
    <xf numFmtId="4" fontId="86" fillId="0" borderId="32" xfId="59049" applyNumberFormat="1" applyFont="1" applyFill="1" applyBorder="1" applyAlignment="1" applyProtection="1">
      <alignment horizontal="center" vertical="top" wrapText="1"/>
      <protection locked="0"/>
    </xf>
    <xf numFmtId="182" fontId="86" fillId="0" borderId="31" xfId="59049" applyNumberFormat="1" applyFont="1" applyFill="1" applyBorder="1" applyAlignment="1" applyProtection="1">
      <alignment horizontal="center" vertical="top" wrapText="1"/>
      <protection locked="0"/>
    </xf>
    <xf numFmtId="182" fontId="86" fillId="0" borderId="32" xfId="59049" applyNumberFormat="1" applyFont="1" applyFill="1" applyBorder="1" applyAlignment="1" applyProtection="1">
      <alignment horizontal="center" vertical="top" wrapText="1"/>
      <protection locked="0"/>
    </xf>
  </cellXfs>
  <cellStyles count="60319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" xfId="60318" builtinId="8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75" xfId="60311"/>
    <cellStyle name="Обычный 276" xfId="60312"/>
    <cellStyle name="Обычный 277" xfId="60313"/>
    <cellStyle name="Обычный 278" xfId="60314"/>
    <cellStyle name="Обычный 279" xfId="60316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80" xfId="60317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 5" xfId="60315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tp.rosseti.ru/" TargetMode="External"/><Relationship Id="rId2" Type="http://schemas.openxmlformats.org/officeDocument/2006/relationships/hyperlink" Target="https://etp.rosseti.ru/" TargetMode="External"/><Relationship Id="rId1" Type="http://schemas.openxmlformats.org/officeDocument/2006/relationships/hyperlink" Target="https://etp.rosseti.ru/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etp.rosset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4.4"/>
  <cols>
    <col min="1" max="1" width="59.44140625" customWidth="1"/>
  </cols>
  <sheetData>
    <row r="1" spans="1:1" ht="15.6">
      <c r="A1" s="1" t="s">
        <v>1</v>
      </c>
    </row>
    <row r="2" spans="1:1" ht="15.6">
      <c r="A2" s="1" t="s">
        <v>2</v>
      </c>
    </row>
    <row r="3" spans="1:1" ht="15.6">
      <c r="A3" s="1" t="s">
        <v>3</v>
      </c>
    </row>
    <row r="4" spans="1:1" ht="15.6">
      <c r="A4" s="1" t="s">
        <v>4</v>
      </c>
    </row>
    <row r="5" spans="1:1" ht="15.6">
      <c r="A5" s="1" t="s">
        <v>5</v>
      </c>
    </row>
    <row r="6" spans="1:1" ht="15.6">
      <c r="A6" s="1" t="s">
        <v>6</v>
      </c>
    </row>
    <row r="7" spans="1:1" ht="15.6">
      <c r="A7" s="1" t="s">
        <v>7</v>
      </c>
    </row>
    <row r="8" spans="1:1" ht="31.2">
      <c r="A8" s="1" t="s">
        <v>8</v>
      </c>
    </row>
    <row r="9" spans="1:1" ht="31.2">
      <c r="A9" s="1" t="s">
        <v>9</v>
      </c>
    </row>
    <row r="10" spans="1:1" ht="78">
      <c r="A10" s="1" t="s">
        <v>10</v>
      </c>
    </row>
    <row r="11" spans="1:1" ht="62.4">
      <c r="A11" s="1" t="s">
        <v>11</v>
      </c>
    </row>
    <row r="12" spans="1:1" ht="31.2">
      <c r="A12" s="1" t="s">
        <v>12</v>
      </c>
    </row>
    <row r="13" spans="1:1" ht="46.8">
      <c r="A13" s="1" t="s">
        <v>13</v>
      </c>
    </row>
    <row r="14" spans="1:1" ht="46.8">
      <c r="A14" s="1" t="s">
        <v>14</v>
      </c>
    </row>
    <row r="15" spans="1:1" ht="31.2">
      <c r="A15" s="1" t="s">
        <v>15</v>
      </c>
    </row>
    <row r="16" spans="1:1" ht="31.2">
      <c r="A16" s="1" t="s">
        <v>16</v>
      </c>
    </row>
    <row r="17" spans="1:1" ht="31.2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048165"/>
  <sheetViews>
    <sheetView tabSelected="1" view="pageBreakPreview" topLeftCell="AB1" zoomScale="60" zoomScaleNormal="55" workbookViewId="0">
      <selection activeCell="N160" sqref="N160"/>
    </sheetView>
  </sheetViews>
  <sheetFormatPr defaultRowHeight="14.4"/>
  <cols>
    <col min="1" max="6" width="19" customWidth="1"/>
    <col min="7" max="7" width="27.33203125" customWidth="1"/>
    <col min="8" max="10" width="15.5546875" customWidth="1"/>
    <col min="11" max="11" width="14.5546875" customWidth="1"/>
    <col min="12" max="15" width="15.5546875" customWidth="1"/>
    <col min="16" max="16" width="15.44140625" customWidth="1"/>
    <col min="17" max="17" width="19.5546875" customWidth="1"/>
    <col min="18" max="18" width="17" customWidth="1"/>
    <col min="19" max="19" width="14.88671875" customWidth="1"/>
    <col min="20" max="20" width="18.109375" customWidth="1"/>
    <col min="21" max="21" width="16.33203125" customWidth="1"/>
    <col min="22" max="22" width="18.6640625" customWidth="1"/>
    <col min="23" max="23" width="17.6640625" customWidth="1"/>
    <col min="24" max="24" width="22.33203125" customWidth="1"/>
    <col min="25" max="25" width="14.88671875" customWidth="1"/>
    <col min="26" max="26" width="12.5546875" customWidth="1"/>
    <col min="27" max="32" width="13.109375" customWidth="1"/>
    <col min="33" max="33" width="20.5546875" customWidth="1"/>
    <col min="34" max="48" width="13.109375" customWidth="1"/>
    <col min="49" max="49" width="27.33203125" customWidth="1"/>
    <col min="50" max="50" width="2.5546875" hidden="1" customWidth="1"/>
    <col min="51" max="51" width="13.109375" customWidth="1"/>
    <col min="52" max="52" width="14.44140625" customWidth="1"/>
    <col min="53" max="53" width="17.44140625" customWidth="1"/>
    <col min="55" max="55" width="12.109375" customWidth="1"/>
    <col min="56" max="56" width="12.6640625" customWidth="1"/>
    <col min="57" max="57" width="11.5546875" customWidth="1"/>
    <col min="58" max="58" width="13.109375" customWidth="1"/>
    <col min="59" max="59" width="11.44140625" customWidth="1"/>
    <col min="70" max="70" width="9.88671875" customWidth="1"/>
  </cols>
  <sheetData>
    <row r="1" spans="1:51" s="8" customFormat="1" ht="13.8"/>
    <row r="2" spans="1:51" s="8" customFormat="1" ht="13.8">
      <c r="AV2" s="166" t="s">
        <v>73</v>
      </c>
      <c r="AW2" s="166"/>
    </row>
    <row r="3" spans="1:51" s="11" customFormat="1" ht="34.5" customHeight="1">
      <c r="A3" s="175" t="s">
        <v>74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66"/>
      <c r="AW3" s="166"/>
    </row>
    <row r="4" spans="1:51" s="8" customFormat="1" ht="15.75" customHeight="1"/>
    <row r="5" spans="1:51" s="12" customFormat="1" ht="13.8"/>
    <row r="6" spans="1:51" s="7" customFormat="1" ht="68.25" customHeight="1">
      <c r="A6" s="157" t="s">
        <v>27</v>
      </c>
      <c r="B6" s="157" t="s">
        <v>18</v>
      </c>
      <c r="C6" s="157" t="s">
        <v>19</v>
      </c>
      <c r="D6" s="157"/>
      <c r="E6" s="161" t="s">
        <v>31</v>
      </c>
      <c r="F6" s="157" t="s">
        <v>60</v>
      </c>
      <c r="G6" s="157" t="s">
        <v>20</v>
      </c>
      <c r="H6" s="157" t="s">
        <v>58</v>
      </c>
      <c r="I6" s="157" t="s">
        <v>59</v>
      </c>
      <c r="J6" s="161" t="s">
        <v>57</v>
      </c>
      <c r="K6" s="161" t="s">
        <v>61</v>
      </c>
      <c r="L6" s="161" t="s">
        <v>67</v>
      </c>
      <c r="M6" s="161" t="s">
        <v>36</v>
      </c>
      <c r="N6" s="161" t="s">
        <v>37</v>
      </c>
      <c r="O6" s="157" t="s">
        <v>63</v>
      </c>
      <c r="P6" s="157" t="s">
        <v>64</v>
      </c>
      <c r="Q6" s="158" t="s">
        <v>65</v>
      </c>
      <c r="R6" s="158" t="s">
        <v>62</v>
      </c>
      <c r="S6" s="161" t="s">
        <v>32</v>
      </c>
      <c r="T6" s="164" t="s">
        <v>0</v>
      </c>
      <c r="U6" s="165"/>
      <c r="V6" s="165"/>
      <c r="W6" s="165"/>
      <c r="X6" s="164" t="s">
        <v>71</v>
      </c>
      <c r="Y6" s="165"/>
      <c r="Z6" s="165"/>
      <c r="AA6" s="176"/>
      <c r="AB6" s="164" t="s">
        <v>28</v>
      </c>
      <c r="AC6" s="165"/>
      <c r="AD6" s="165"/>
      <c r="AE6" s="165"/>
      <c r="AF6" s="165"/>
      <c r="AG6" s="165"/>
      <c r="AH6" s="165"/>
      <c r="AI6" s="165"/>
      <c r="AJ6" s="165"/>
      <c r="AK6" s="176"/>
      <c r="AL6" s="161" t="s">
        <v>70</v>
      </c>
      <c r="AM6" s="161" t="s">
        <v>38</v>
      </c>
      <c r="AN6" s="177" t="s">
        <v>39</v>
      </c>
      <c r="AO6" s="178"/>
      <c r="AP6" s="178"/>
      <c r="AQ6" s="178"/>
      <c r="AR6" s="178"/>
      <c r="AS6" s="178"/>
      <c r="AT6" s="178"/>
      <c r="AU6" s="178"/>
      <c r="AV6" s="179"/>
      <c r="AW6" s="180" t="s">
        <v>34</v>
      </c>
      <c r="AX6" s="3"/>
      <c r="AY6" s="3"/>
    </row>
    <row r="7" spans="1:51" s="7" customFormat="1" ht="53.25" customHeight="1">
      <c r="A7" s="157"/>
      <c r="B7" s="157"/>
      <c r="C7" s="157" t="s">
        <v>40</v>
      </c>
      <c r="D7" s="157" t="s">
        <v>41</v>
      </c>
      <c r="E7" s="162"/>
      <c r="F7" s="157"/>
      <c r="G7" s="157"/>
      <c r="H7" s="157"/>
      <c r="I7" s="157"/>
      <c r="J7" s="162"/>
      <c r="K7" s="162"/>
      <c r="L7" s="162"/>
      <c r="M7" s="162"/>
      <c r="N7" s="162"/>
      <c r="O7" s="157"/>
      <c r="P7" s="157"/>
      <c r="Q7" s="158"/>
      <c r="R7" s="158"/>
      <c r="S7" s="162"/>
      <c r="T7" s="157" t="s">
        <v>42</v>
      </c>
      <c r="U7" s="161" t="s">
        <v>35</v>
      </c>
      <c r="V7" s="159" t="s">
        <v>56</v>
      </c>
      <c r="W7" s="159" t="s">
        <v>55</v>
      </c>
      <c r="X7" s="161" t="s">
        <v>72</v>
      </c>
      <c r="Y7" s="161" t="s">
        <v>33</v>
      </c>
      <c r="Z7" s="161" t="s">
        <v>68</v>
      </c>
      <c r="AA7" s="161" t="s">
        <v>69</v>
      </c>
      <c r="AB7" s="161" t="s">
        <v>25</v>
      </c>
      <c r="AC7" s="161" t="s">
        <v>26</v>
      </c>
      <c r="AD7" s="164" t="s">
        <v>21</v>
      </c>
      <c r="AE7" s="176"/>
      <c r="AF7" s="161" t="s">
        <v>30</v>
      </c>
      <c r="AG7" s="164" t="s">
        <v>22</v>
      </c>
      <c r="AH7" s="176"/>
      <c r="AI7" s="181" t="s">
        <v>52</v>
      </c>
      <c r="AJ7" s="161" t="s">
        <v>53</v>
      </c>
      <c r="AK7" s="183" t="s">
        <v>54</v>
      </c>
      <c r="AL7" s="162"/>
      <c r="AM7" s="162"/>
      <c r="AN7" s="173" t="s">
        <v>43</v>
      </c>
      <c r="AO7" s="173" t="s">
        <v>44</v>
      </c>
      <c r="AP7" s="173" t="s">
        <v>45</v>
      </c>
      <c r="AQ7" s="167" t="s">
        <v>46</v>
      </c>
      <c r="AR7" s="167" t="s">
        <v>47</v>
      </c>
      <c r="AS7" s="169" t="s">
        <v>48</v>
      </c>
      <c r="AT7" s="171" t="s">
        <v>49</v>
      </c>
      <c r="AU7" s="172"/>
      <c r="AV7" s="173" t="s">
        <v>66</v>
      </c>
      <c r="AW7" s="180"/>
      <c r="AX7" s="3"/>
      <c r="AY7" s="3"/>
    </row>
    <row r="8" spans="1:51" s="7" customFormat="1" ht="126.6" customHeight="1">
      <c r="A8" s="157"/>
      <c r="B8" s="157"/>
      <c r="C8" s="157"/>
      <c r="D8" s="157"/>
      <c r="E8" s="163"/>
      <c r="F8" s="157"/>
      <c r="G8" s="157"/>
      <c r="H8" s="157"/>
      <c r="I8" s="157"/>
      <c r="J8" s="163"/>
      <c r="K8" s="163"/>
      <c r="L8" s="163"/>
      <c r="M8" s="163"/>
      <c r="N8" s="163"/>
      <c r="O8" s="157"/>
      <c r="P8" s="157"/>
      <c r="Q8" s="158"/>
      <c r="R8" s="158"/>
      <c r="S8" s="163"/>
      <c r="T8" s="157"/>
      <c r="U8" s="163"/>
      <c r="V8" s="160"/>
      <c r="W8" s="160"/>
      <c r="X8" s="163"/>
      <c r="Y8" s="163"/>
      <c r="Z8" s="163"/>
      <c r="AA8" s="163"/>
      <c r="AB8" s="163"/>
      <c r="AC8" s="163"/>
      <c r="AD8" s="10" t="s">
        <v>29</v>
      </c>
      <c r="AE8" s="10" t="s">
        <v>24</v>
      </c>
      <c r="AF8" s="163"/>
      <c r="AG8" s="10" t="s">
        <v>23</v>
      </c>
      <c r="AH8" s="10" t="s">
        <v>24</v>
      </c>
      <c r="AI8" s="182"/>
      <c r="AJ8" s="163"/>
      <c r="AK8" s="184"/>
      <c r="AL8" s="163"/>
      <c r="AM8" s="163"/>
      <c r="AN8" s="174"/>
      <c r="AO8" s="174"/>
      <c r="AP8" s="174"/>
      <c r="AQ8" s="168"/>
      <c r="AR8" s="168"/>
      <c r="AS8" s="170"/>
      <c r="AT8" s="4" t="s">
        <v>50</v>
      </c>
      <c r="AU8" s="4" t="s">
        <v>51</v>
      </c>
      <c r="AV8" s="174"/>
      <c r="AW8" s="180"/>
      <c r="AX8" s="3"/>
      <c r="AY8" s="3"/>
    </row>
    <row r="9" spans="1:51" s="7" customFormat="1" ht="13.8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  <c r="N9" s="5">
        <v>14</v>
      </c>
      <c r="O9" s="5">
        <v>15</v>
      </c>
      <c r="P9" s="5">
        <v>16</v>
      </c>
      <c r="Q9" s="5">
        <v>17</v>
      </c>
      <c r="R9" s="5">
        <v>18</v>
      </c>
      <c r="S9" s="5">
        <v>19</v>
      </c>
      <c r="T9" s="5">
        <v>20</v>
      </c>
      <c r="U9" s="5">
        <v>21</v>
      </c>
      <c r="V9" s="5">
        <v>22</v>
      </c>
      <c r="W9" s="5">
        <v>23</v>
      </c>
      <c r="X9" s="5">
        <v>24</v>
      </c>
      <c r="Y9" s="5">
        <v>25</v>
      </c>
      <c r="Z9" s="5">
        <v>26</v>
      </c>
      <c r="AA9" s="5">
        <v>27</v>
      </c>
      <c r="AB9" s="5">
        <v>28</v>
      </c>
      <c r="AC9" s="5">
        <v>29</v>
      </c>
      <c r="AD9" s="5">
        <v>30</v>
      </c>
      <c r="AE9" s="5">
        <v>31</v>
      </c>
      <c r="AF9" s="5">
        <v>32</v>
      </c>
      <c r="AG9" s="5">
        <v>33</v>
      </c>
      <c r="AH9" s="5">
        <v>34</v>
      </c>
      <c r="AI9" s="5">
        <v>35</v>
      </c>
      <c r="AJ9" s="5">
        <v>36</v>
      </c>
      <c r="AK9" s="5">
        <v>37</v>
      </c>
      <c r="AL9" s="5">
        <v>38</v>
      </c>
      <c r="AM9" s="5">
        <v>39</v>
      </c>
      <c r="AN9" s="5">
        <v>40</v>
      </c>
      <c r="AO9" s="5">
        <v>41</v>
      </c>
      <c r="AP9" s="5">
        <v>42</v>
      </c>
      <c r="AQ9" s="5">
        <v>43</v>
      </c>
      <c r="AR9" s="5">
        <v>44</v>
      </c>
      <c r="AS9" s="5">
        <v>45</v>
      </c>
      <c r="AT9" s="5">
        <v>46</v>
      </c>
      <c r="AU9" s="5">
        <v>47</v>
      </c>
      <c r="AV9" s="5">
        <v>48</v>
      </c>
      <c r="AW9" s="5">
        <v>49</v>
      </c>
      <c r="AX9" s="6"/>
      <c r="AY9" s="6"/>
    </row>
    <row r="10" spans="1:51" s="28" customFormat="1" ht="165.6">
      <c r="A10" s="15" t="s">
        <v>143</v>
      </c>
      <c r="B10" s="15" t="s">
        <v>392</v>
      </c>
      <c r="C10" s="14" t="s">
        <v>75</v>
      </c>
      <c r="D10" s="16" t="s">
        <v>76</v>
      </c>
      <c r="E10" s="15" t="s">
        <v>550</v>
      </c>
      <c r="F10" s="15" t="s">
        <v>80</v>
      </c>
      <c r="G10" s="17" t="s">
        <v>161</v>
      </c>
      <c r="H10" s="14" t="s">
        <v>131</v>
      </c>
      <c r="I10" s="14" t="s">
        <v>131</v>
      </c>
      <c r="J10" s="15" t="s">
        <v>128</v>
      </c>
      <c r="K10" s="15"/>
      <c r="L10" s="15" t="s">
        <v>276</v>
      </c>
      <c r="M10" s="18" t="s">
        <v>107</v>
      </c>
      <c r="N10" s="15" t="s">
        <v>135</v>
      </c>
      <c r="O10" s="19">
        <f>P10/0.7</f>
        <v>4411.7762337552722</v>
      </c>
      <c r="P10" s="20">
        <v>3088.2433636286901</v>
      </c>
      <c r="Q10" s="21">
        <v>3088.24</v>
      </c>
      <c r="R10" s="19">
        <f>Q10*1.18</f>
        <v>3644.1231999999995</v>
      </c>
      <c r="S10" s="15" t="s">
        <v>104</v>
      </c>
      <c r="T10" s="14" t="s">
        <v>75</v>
      </c>
      <c r="U10" s="14" t="s">
        <v>92</v>
      </c>
      <c r="V10" s="22" t="s">
        <v>158</v>
      </c>
      <c r="W10" s="23">
        <f t="shared" ref="W10:W19" si="0">V10+45</f>
        <v>43164</v>
      </c>
      <c r="X10" s="14"/>
      <c r="Y10" s="14"/>
      <c r="Z10" s="14"/>
      <c r="AA10" s="14"/>
      <c r="AB10" s="14" t="str">
        <f>G10</f>
        <v>Выполнение СМР по Модернизации системы телемеханика и организация цифровых каналов связи на ПС 110 кВ «Сукпак»</v>
      </c>
      <c r="AC10" s="14"/>
      <c r="AD10" s="14">
        <v>876</v>
      </c>
      <c r="AE10" s="24" t="s">
        <v>172</v>
      </c>
      <c r="AF10" s="14">
        <v>1</v>
      </c>
      <c r="AG10" s="14">
        <v>93000000000</v>
      </c>
      <c r="AH10" s="14" t="s">
        <v>87</v>
      </c>
      <c r="AI10" s="25">
        <f t="shared" ref="AI10:AI12" si="1">W10+20</f>
        <v>43184</v>
      </c>
      <c r="AJ10" s="25">
        <f t="shared" ref="AJ10:AJ12" si="2">AI10</f>
        <v>43184</v>
      </c>
      <c r="AK10" s="25">
        <f>AJ10+120</f>
        <v>43304</v>
      </c>
      <c r="AL10" s="14">
        <v>2018</v>
      </c>
      <c r="AM10" s="14"/>
      <c r="AN10" s="14" t="s">
        <v>99</v>
      </c>
      <c r="AO10" s="26" t="s">
        <v>118</v>
      </c>
      <c r="AP10" s="27" t="s">
        <v>108</v>
      </c>
      <c r="AQ10" s="14"/>
      <c r="AR10" s="14">
        <v>2018</v>
      </c>
      <c r="AS10" s="14"/>
      <c r="AT10" s="14"/>
      <c r="AU10" s="14"/>
      <c r="AV10" s="14" t="s">
        <v>276</v>
      </c>
      <c r="AW10" s="14"/>
      <c r="AX10" s="14"/>
      <c r="AY10" s="28">
        <v>1</v>
      </c>
    </row>
    <row r="11" spans="1:51" s="28" customFormat="1" ht="123" customHeight="1">
      <c r="A11" s="15" t="s">
        <v>143</v>
      </c>
      <c r="B11" s="15" t="s">
        <v>393</v>
      </c>
      <c r="C11" s="14" t="s">
        <v>75</v>
      </c>
      <c r="D11" s="16" t="s">
        <v>76</v>
      </c>
      <c r="E11" s="15" t="s">
        <v>550</v>
      </c>
      <c r="F11" s="15" t="s">
        <v>80</v>
      </c>
      <c r="G11" s="17" t="s">
        <v>162</v>
      </c>
      <c r="H11" s="14" t="s">
        <v>131</v>
      </c>
      <c r="I11" s="14" t="s">
        <v>131</v>
      </c>
      <c r="J11" s="15" t="s">
        <v>128</v>
      </c>
      <c r="K11" s="15"/>
      <c r="L11" s="15" t="s">
        <v>276</v>
      </c>
      <c r="M11" s="18" t="s">
        <v>107</v>
      </c>
      <c r="N11" s="15" t="s">
        <v>135</v>
      </c>
      <c r="O11" s="19">
        <f>P11/0.7</f>
        <v>6214.1303554885289</v>
      </c>
      <c r="P11" s="20">
        <v>4349.8912488419701</v>
      </c>
      <c r="Q11" s="21">
        <v>4349.8900000000003</v>
      </c>
      <c r="R11" s="19">
        <f>Q11*1.18</f>
        <v>5132.8702000000003</v>
      </c>
      <c r="S11" s="15" t="s">
        <v>104</v>
      </c>
      <c r="T11" s="14" t="s">
        <v>75</v>
      </c>
      <c r="U11" s="14" t="s">
        <v>92</v>
      </c>
      <c r="V11" s="22" t="s">
        <v>158</v>
      </c>
      <c r="W11" s="23">
        <f t="shared" si="0"/>
        <v>43164</v>
      </c>
      <c r="X11" s="14"/>
      <c r="Y11" s="14"/>
      <c r="Z11" s="14"/>
      <c r="AA11" s="14"/>
      <c r="AB11" s="14" t="str">
        <f>G11</f>
        <v>Выполнение СМР по созданию системы телемеханика и организация цифровых каналов связи на ПС 110 кВ «Элегест», «Сарыг-Сеп»</v>
      </c>
      <c r="AC11" s="14"/>
      <c r="AD11" s="14">
        <v>876</v>
      </c>
      <c r="AE11" s="24" t="s">
        <v>172</v>
      </c>
      <c r="AF11" s="14">
        <v>1</v>
      </c>
      <c r="AG11" s="14">
        <v>93000000000</v>
      </c>
      <c r="AH11" s="14" t="s">
        <v>87</v>
      </c>
      <c r="AI11" s="25">
        <f t="shared" si="1"/>
        <v>43184</v>
      </c>
      <c r="AJ11" s="25">
        <f t="shared" si="2"/>
        <v>43184</v>
      </c>
      <c r="AK11" s="25">
        <f>AJ11+120</f>
        <v>43304</v>
      </c>
      <c r="AL11" s="14">
        <v>2018</v>
      </c>
      <c r="AM11" s="14"/>
      <c r="AN11" s="14" t="s">
        <v>99</v>
      </c>
      <c r="AO11" s="26" t="s">
        <v>119</v>
      </c>
      <c r="AP11" s="27" t="s">
        <v>109</v>
      </c>
      <c r="AQ11" s="14"/>
      <c r="AR11" s="14">
        <v>2018</v>
      </c>
      <c r="AS11" s="14"/>
      <c r="AT11" s="14"/>
      <c r="AU11" s="14"/>
      <c r="AV11" s="14" t="s">
        <v>276</v>
      </c>
      <c r="AW11" s="14"/>
      <c r="AX11" s="14"/>
      <c r="AY11" s="28">
        <v>2</v>
      </c>
    </row>
    <row r="12" spans="1:51" s="28" customFormat="1" ht="109.5" customHeight="1">
      <c r="A12" s="15" t="s">
        <v>143</v>
      </c>
      <c r="B12" s="15" t="s">
        <v>394</v>
      </c>
      <c r="C12" s="14" t="s">
        <v>75</v>
      </c>
      <c r="D12" s="16" t="s">
        <v>76</v>
      </c>
      <c r="E12" s="15" t="s">
        <v>554</v>
      </c>
      <c r="F12" s="15" t="s">
        <v>80</v>
      </c>
      <c r="G12" s="17" t="s">
        <v>553</v>
      </c>
      <c r="H12" s="14" t="s">
        <v>131</v>
      </c>
      <c r="I12" s="14" t="s">
        <v>131</v>
      </c>
      <c r="J12" s="15" t="s">
        <v>128</v>
      </c>
      <c r="K12" s="15"/>
      <c r="L12" s="15" t="s">
        <v>276</v>
      </c>
      <c r="M12" s="18" t="s">
        <v>107</v>
      </c>
      <c r="N12" s="15" t="s">
        <v>135</v>
      </c>
      <c r="O12" s="19">
        <f>P12/0.7</f>
        <v>137.22476621322772</v>
      </c>
      <c r="P12" s="20">
        <v>96.057336349259401</v>
      </c>
      <c r="Q12" s="21">
        <v>96.06</v>
      </c>
      <c r="R12" s="19">
        <f>Q12*1.18</f>
        <v>113.35079999999999</v>
      </c>
      <c r="S12" s="15" t="s">
        <v>104</v>
      </c>
      <c r="T12" s="14" t="s">
        <v>75</v>
      </c>
      <c r="U12" s="14" t="s">
        <v>92</v>
      </c>
      <c r="V12" s="22" t="s">
        <v>158</v>
      </c>
      <c r="W12" s="23">
        <f t="shared" si="0"/>
        <v>43164</v>
      </c>
      <c r="X12" s="14"/>
      <c r="Y12" s="14"/>
      <c r="Z12" s="14"/>
      <c r="AA12" s="14"/>
      <c r="AB12" s="14" t="str">
        <f>G12</f>
        <v>Выполнение ПИР по созданию системы телемеханика и организация цифровых каналов связи на ПС 110 кВ «Балгазын»</v>
      </c>
      <c r="AC12" s="14"/>
      <c r="AD12" s="14">
        <v>876</v>
      </c>
      <c r="AE12" s="24" t="s">
        <v>172</v>
      </c>
      <c r="AF12" s="14">
        <v>1</v>
      </c>
      <c r="AG12" s="14">
        <v>93000000000</v>
      </c>
      <c r="AH12" s="14" t="s">
        <v>87</v>
      </c>
      <c r="AI12" s="25">
        <f t="shared" si="1"/>
        <v>43184</v>
      </c>
      <c r="AJ12" s="25">
        <f t="shared" si="2"/>
        <v>43184</v>
      </c>
      <c r="AK12" s="25">
        <f>AJ12+120</f>
        <v>43304</v>
      </c>
      <c r="AL12" s="14">
        <v>2018</v>
      </c>
      <c r="AM12" s="14"/>
      <c r="AN12" s="14" t="s">
        <v>99</v>
      </c>
      <c r="AO12" s="26" t="s">
        <v>120</v>
      </c>
      <c r="AP12" s="27" t="s">
        <v>110</v>
      </c>
      <c r="AQ12" s="14"/>
      <c r="AR12" s="14">
        <v>2018</v>
      </c>
      <c r="AS12" s="14"/>
      <c r="AT12" s="14"/>
      <c r="AU12" s="14"/>
      <c r="AV12" s="14" t="s">
        <v>276</v>
      </c>
      <c r="AW12" s="14"/>
      <c r="AX12" s="14"/>
      <c r="AY12" s="28">
        <v>3</v>
      </c>
    </row>
    <row r="13" spans="1:51" s="142" customFormat="1" ht="66" customHeight="1">
      <c r="A13" s="99" t="s">
        <v>89</v>
      </c>
      <c r="B13" s="99" t="s">
        <v>555</v>
      </c>
      <c r="C13" s="99" t="s">
        <v>75</v>
      </c>
      <c r="D13" s="123" t="s">
        <v>76</v>
      </c>
      <c r="E13" s="99" t="s">
        <v>81</v>
      </c>
      <c r="F13" s="130" t="s">
        <v>80</v>
      </c>
      <c r="G13" s="130" t="s">
        <v>78</v>
      </c>
      <c r="H13" s="130" t="s">
        <v>84</v>
      </c>
      <c r="I13" s="130" t="s">
        <v>84</v>
      </c>
      <c r="J13" s="130" t="s">
        <v>80</v>
      </c>
      <c r="K13" s="130"/>
      <c r="L13" s="130" t="s">
        <v>276</v>
      </c>
      <c r="M13" s="99" t="s">
        <v>91</v>
      </c>
      <c r="N13" s="99" t="s">
        <v>82</v>
      </c>
      <c r="O13" s="139">
        <f t="shared" ref="O13:O28" si="3">P13/0.7</f>
        <v>7643.3357142857149</v>
      </c>
      <c r="P13" s="134" t="s">
        <v>88</v>
      </c>
      <c r="Q13" s="134">
        <v>5350.335</v>
      </c>
      <c r="R13" s="139">
        <f t="shared" ref="R13:R19" si="4">Q13*1.18</f>
        <v>6313.3953000000001</v>
      </c>
      <c r="S13" s="99" t="s">
        <v>104</v>
      </c>
      <c r="T13" s="99" t="s">
        <v>75</v>
      </c>
      <c r="U13" s="99" t="s">
        <v>92</v>
      </c>
      <c r="V13" s="125">
        <v>43115</v>
      </c>
      <c r="W13" s="140">
        <f t="shared" si="0"/>
        <v>43160</v>
      </c>
      <c r="X13" s="99"/>
      <c r="Y13" s="99"/>
      <c r="Z13" s="99"/>
      <c r="AA13" s="99"/>
      <c r="AB13" s="99" t="str">
        <f t="shared" ref="AB13:AB28" si="5">G13</f>
        <v>Поставка провода СИП</v>
      </c>
      <c r="AC13" s="99" t="s">
        <v>160</v>
      </c>
      <c r="AD13" s="123" t="s">
        <v>332</v>
      </c>
      <c r="AE13" s="99" t="s">
        <v>96</v>
      </c>
      <c r="AF13" s="99">
        <v>33500</v>
      </c>
      <c r="AG13" s="99">
        <v>93000000000</v>
      </c>
      <c r="AH13" s="99" t="s">
        <v>87</v>
      </c>
      <c r="AI13" s="125">
        <f t="shared" ref="AI13:AI28" si="6">W13+20</f>
        <v>43180</v>
      </c>
      <c r="AJ13" s="125">
        <f t="shared" ref="AJ13:AJ28" si="7">AI13</f>
        <v>43180</v>
      </c>
      <c r="AK13" s="125">
        <f t="shared" ref="AK13:AK14" si="8">AJ13+30</f>
        <v>43210</v>
      </c>
      <c r="AL13" s="99">
        <v>2018</v>
      </c>
      <c r="AM13" s="99"/>
      <c r="AN13" s="99" t="s">
        <v>99</v>
      </c>
      <c r="AO13" s="141" t="s">
        <v>137</v>
      </c>
      <c r="AP13" s="127" t="s">
        <v>136</v>
      </c>
      <c r="AQ13" s="99"/>
      <c r="AR13" s="99">
        <v>2018</v>
      </c>
      <c r="AS13" s="99"/>
      <c r="AT13" s="99"/>
      <c r="AU13" s="99">
        <v>20.97</v>
      </c>
      <c r="AV13" s="99" t="s">
        <v>159</v>
      </c>
      <c r="AW13" s="99" t="s">
        <v>651</v>
      </c>
      <c r="AX13" s="99"/>
      <c r="AY13" s="142">
        <v>4</v>
      </c>
    </row>
    <row r="14" spans="1:51" s="142" customFormat="1" ht="48.75" customHeight="1">
      <c r="A14" s="99" t="s">
        <v>89</v>
      </c>
      <c r="B14" s="99" t="s">
        <v>556</v>
      </c>
      <c r="C14" s="99" t="s">
        <v>75</v>
      </c>
      <c r="D14" s="123" t="s">
        <v>76</v>
      </c>
      <c r="E14" s="99" t="s">
        <v>81</v>
      </c>
      <c r="F14" s="130" t="s">
        <v>80</v>
      </c>
      <c r="G14" s="130" t="s">
        <v>79</v>
      </c>
      <c r="H14" s="130" t="s">
        <v>85</v>
      </c>
      <c r="I14" s="130" t="s">
        <v>86</v>
      </c>
      <c r="J14" s="130" t="s">
        <v>80</v>
      </c>
      <c r="K14" s="130"/>
      <c r="L14" s="130" t="s">
        <v>276</v>
      </c>
      <c r="M14" s="99" t="s">
        <v>91</v>
      </c>
      <c r="N14" s="99" t="s">
        <v>82</v>
      </c>
      <c r="O14" s="139">
        <f t="shared" si="3"/>
        <v>5891.0671428571441</v>
      </c>
      <c r="P14" s="134">
        <v>4123.7470000000003</v>
      </c>
      <c r="Q14" s="134">
        <v>4123.75</v>
      </c>
      <c r="R14" s="139">
        <f t="shared" si="4"/>
        <v>4866.0249999999996</v>
      </c>
      <c r="S14" s="99" t="s">
        <v>90</v>
      </c>
      <c r="T14" s="99" t="s">
        <v>75</v>
      </c>
      <c r="U14" s="99" t="s">
        <v>92</v>
      </c>
      <c r="V14" s="125">
        <v>43115</v>
      </c>
      <c r="W14" s="140">
        <f t="shared" si="0"/>
        <v>43160</v>
      </c>
      <c r="X14" s="99"/>
      <c r="Y14" s="99"/>
      <c r="Z14" s="99"/>
      <c r="AA14" s="99"/>
      <c r="AB14" s="99" t="str">
        <f t="shared" si="5"/>
        <v>Поставка стоек СВ</v>
      </c>
      <c r="AC14" s="99" t="s">
        <v>160</v>
      </c>
      <c r="AD14" s="99">
        <v>796</v>
      </c>
      <c r="AE14" s="99" t="s">
        <v>93</v>
      </c>
      <c r="AF14" s="99">
        <v>472</v>
      </c>
      <c r="AG14" s="99">
        <v>93000000000</v>
      </c>
      <c r="AH14" s="99" t="s">
        <v>87</v>
      </c>
      <c r="AI14" s="125">
        <f t="shared" si="6"/>
        <v>43180</v>
      </c>
      <c r="AJ14" s="125">
        <f t="shared" si="7"/>
        <v>43180</v>
      </c>
      <c r="AK14" s="125">
        <f t="shared" si="8"/>
        <v>43210</v>
      </c>
      <c r="AL14" s="99">
        <v>2018</v>
      </c>
      <c r="AM14" s="99"/>
      <c r="AN14" s="99" t="s">
        <v>99</v>
      </c>
      <c r="AO14" s="141" t="s">
        <v>137</v>
      </c>
      <c r="AP14" s="127" t="s">
        <v>136</v>
      </c>
      <c r="AQ14" s="99"/>
      <c r="AR14" s="99">
        <v>2018</v>
      </c>
      <c r="AS14" s="99"/>
      <c r="AT14" s="99"/>
      <c r="AU14" s="99"/>
      <c r="AV14" s="99" t="s">
        <v>159</v>
      </c>
      <c r="AW14" s="99" t="s">
        <v>651</v>
      </c>
      <c r="AX14" s="99"/>
      <c r="AY14" s="142">
        <v>5</v>
      </c>
    </row>
    <row r="15" spans="1:51" s="128" customFormat="1" ht="244.5" customHeight="1">
      <c r="A15" s="123" t="s">
        <v>593</v>
      </c>
      <c r="B15" s="99" t="s">
        <v>557</v>
      </c>
      <c r="C15" s="99" t="s">
        <v>75</v>
      </c>
      <c r="D15" s="99" t="s">
        <v>76</v>
      </c>
      <c r="E15" s="99" t="s">
        <v>81</v>
      </c>
      <c r="F15" s="99">
        <v>1</v>
      </c>
      <c r="G15" s="99" t="s">
        <v>600</v>
      </c>
      <c r="H15" s="123" t="s">
        <v>156</v>
      </c>
      <c r="I15" s="123" t="s">
        <v>156</v>
      </c>
      <c r="J15" s="99">
        <v>1</v>
      </c>
      <c r="K15" s="99"/>
      <c r="L15" s="130" t="s">
        <v>276</v>
      </c>
      <c r="M15" s="132" t="s">
        <v>107</v>
      </c>
      <c r="N15" s="99" t="s">
        <v>596</v>
      </c>
      <c r="O15" s="124">
        <f>P15/0.7</f>
        <v>245.65142857142857</v>
      </c>
      <c r="P15" s="99">
        <v>171.95599999999999</v>
      </c>
      <c r="Q15" s="99">
        <f>P15</f>
        <v>171.95599999999999</v>
      </c>
      <c r="R15" s="124">
        <f>Q15*1.18</f>
        <v>202.90807999999998</v>
      </c>
      <c r="S15" s="99" t="s">
        <v>90</v>
      </c>
      <c r="T15" s="99" t="s">
        <v>75</v>
      </c>
      <c r="U15" s="99" t="s">
        <v>92</v>
      </c>
      <c r="V15" s="125">
        <v>43112</v>
      </c>
      <c r="W15" s="125">
        <f>V15+45</f>
        <v>43157</v>
      </c>
      <c r="X15" s="99"/>
      <c r="Y15" s="99"/>
      <c r="Z15" s="99"/>
      <c r="AA15" s="99"/>
      <c r="AB15" s="99" t="str">
        <f>G15</f>
        <v xml:space="preserve">Поставка автомобильного двухстоечного подъемника ПГА-5000                   </v>
      </c>
      <c r="AC15" s="115"/>
      <c r="AD15" s="99">
        <v>796</v>
      </c>
      <c r="AE15" s="99" t="s">
        <v>597</v>
      </c>
      <c r="AF15" s="99">
        <v>1</v>
      </c>
      <c r="AG15" s="126">
        <v>930000000</v>
      </c>
      <c r="AH15" s="99" t="s">
        <v>87</v>
      </c>
      <c r="AI15" s="125">
        <f>W15+20</f>
        <v>43177</v>
      </c>
      <c r="AJ15" s="125">
        <f>AI15</f>
        <v>43177</v>
      </c>
      <c r="AK15" s="125">
        <f t="shared" ref="AK15:AK21" si="9">AJ15+30</f>
        <v>43207</v>
      </c>
      <c r="AL15" s="99">
        <v>2018</v>
      </c>
      <c r="AM15" s="99"/>
      <c r="AN15" s="99" t="s">
        <v>99</v>
      </c>
      <c r="AO15" s="99" t="s">
        <v>100</v>
      </c>
      <c r="AP15" s="127" t="s">
        <v>139</v>
      </c>
      <c r="AQ15" s="99" t="s">
        <v>278</v>
      </c>
      <c r="AR15" s="99">
        <v>2018</v>
      </c>
      <c r="AS15" s="99" t="s">
        <v>278</v>
      </c>
      <c r="AT15" s="99" t="s">
        <v>278</v>
      </c>
      <c r="AU15" s="99" t="s">
        <v>278</v>
      </c>
      <c r="AV15" s="99" t="s">
        <v>276</v>
      </c>
      <c r="AW15" s="95" t="s">
        <v>586</v>
      </c>
      <c r="AY15" s="129">
        <v>6</v>
      </c>
    </row>
    <row r="16" spans="1:51" s="128" customFormat="1" ht="82.2" customHeight="1">
      <c r="A16" s="123" t="s">
        <v>593</v>
      </c>
      <c r="B16" s="99" t="s">
        <v>558</v>
      </c>
      <c r="C16" s="99" t="s">
        <v>75</v>
      </c>
      <c r="D16" s="99" t="s">
        <v>76</v>
      </c>
      <c r="E16" s="99" t="s">
        <v>103</v>
      </c>
      <c r="F16" s="99">
        <v>1</v>
      </c>
      <c r="G16" s="99" t="s">
        <v>599</v>
      </c>
      <c r="H16" s="123" t="s">
        <v>155</v>
      </c>
      <c r="I16" s="123" t="s">
        <v>155</v>
      </c>
      <c r="J16" s="99">
        <v>1</v>
      </c>
      <c r="K16" s="99"/>
      <c r="L16" s="130" t="s">
        <v>276</v>
      </c>
      <c r="M16" s="132" t="s">
        <v>107</v>
      </c>
      <c r="N16" s="99" t="s">
        <v>596</v>
      </c>
      <c r="O16" s="124">
        <f>P16/0.7</f>
        <v>742.12714285714299</v>
      </c>
      <c r="P16" s="99">
        <v>519.48900000000003</v>
      </c>
      <c r="Q16" s="99">
        <f>P16</f>
        <v>519.48900000000003</v>
      </c>
      <c r="R16" s="124">
        <f>Q16*1.18</f>
        <v>612.99702000000002</v>
      </c>
      <c r="S16" s="99" t="s">
        <v>90</v>
      </c>
      <c r="T16" s="99" t="s">
        <v>75</v>
      </c>
      <c r="U16" s="99" t="s">
        <v>92</v>
      </c>
      <c r="V16" s="125">
        <v>43112</v>
      </c>
      <c r="W16" s="125">
        <f>V16+45</f>
        <v>43157</v>
      </c>
      <c r="X16" s="99"/>
      <c r="Y16" s="99"/>
      <c r="Z16" s="99"/>
      <c r="AA16" s="99"/>
      <c r="AB16" s="99" t="str">
        <f>G16</f>
        <v xml:space="preserve">Поставка спирального компрессора                  </v>
      </c>
      <c r="AC16" s="115"/>
      <c r="AD16" s="99">
        <v>796</v>
      </c>
      <c r="AE16" s="99" t="s">
        <v>597</v>
      </c>
      <c r="AF16" s="99">
        <v>2</v>
      </c>
      <c r="AG16" s="126">
        <v>930000000</v>
      </c>
      <c r="AH16" s="99" t="s">
        <v>87</v>
      </c>
      <c r="AI16" s="125">
        <f>W16+20</f>
        <v>43177</v>
      </c>
      <c r="AJ16" s="125">
        <f>AI16</f>
        <v>43177</v>
      </c>
      <c r="AK16" s="125">
        <f t="shared" si="9"/>
        <v>43207</v>
      </c>
      <c r="AL16" s="99">
        <v>2018</v>
      </c>
      <c r="AM16" s="99"/>
      <c r="AN16" s="99" t="s">
        <v>99</v>
      </c>
      <c r="AO16" s="99" t="s">
        <v>101</v>
      </c>
      <c r="AP16" s="127" t="s">
        <v>140</v>
      </c>
      <c r="AQ16" s="99" t="s">
        <v>278</v>
      </c>
      <c r="AR16" s="99">
        <v>2018</v>
      </c>
      <c r="AS16" s="99" t="s">
        <v>278</v>
      </c>
      <c r="AT16" s="99" t="s">
        <v>278</v>
      </c>
      <c r="AU16" s="99" t="s">
        <v>278</v>
      </c>
      <c r="AV16" s="99" t="s">
        <v>276</v>
      </c>
      <c r="AW16" s="95" t="s">
        <v>586</v>
      </c>
      <c r="AY16" s="129">
        <v>7</v>
      </c>
    </row>
    <row r="17" spans="1:51" s="128" customFormat="1" ht="217.5" customHeight="1">
      <c r="A17" s="123" t="s">
        <v>593</v>
      </c>
      <c r="B17" s="99" t="s">
        <v>559</v>
      </c>
      <c r="C17" s="99" t="s">
        <v>75</v>
      </c>
      <c r="D17" s="99" t="s">
        <v>76</v>
      </c>
      <c r="E17" s="99" t="s">
        <v>103</v>
      </c>
      <c r="F17" s="99">
        <v>1</v>
      </c>
      <c r="G17" s="99" t="s">
        <v>618</v>
      </c>
      <c r="H17" s="130" t="s">
        <v>153</v>
      </c>
      <c r="I17" s="130" t="s">
        <v>154</v>
      </c>
      <c r="J17" s="99">
        <v>1</v>
      </c>
      <c r="K17" s="99"/>
      <c r="L17" s="99" t="s">
        <v>276</v>
      </c>
      <c r="M17" s="132" t="s">
        <v>107</v>
      </c>
      <c r="N17" s="99" t="s">
        <v>596</v>
      </c>
      <c r="O17" s="124">
        <f>P17/0.7</f>
        <v>3546.0571428571429</v>
      </c>
      <c r="P17" s="99">
        <v>2482.2399999999998</v>
      </c>
      <c r="Q17" s="99">
        <f>P17</f>
        <v>2482.2399999999998</v>
      </c>
      <c r="R17" s="124">
        <f>Q17*1.18</f>
        <v>2929.0431999999996</v>
      </c>
      <c r="S17" s="99" t="s">
        <v>90</v>
      </c>
      <c r="T17" s="99" t="s">
        <v>75</v>
      </c>
      <c r="U17" s="99" t="s">
        <v>92</v>
      </c>
      <c r="V17" s="125">
        <v>43112</v>
      </c>
      <c r="W17" s="125">
        <f>V17+45</f>
        <v>43157</v>
      </c>
      <c r="X17" s="99"/>
      <c r="Y17" s="99"/>
      <c r="Z17" s="99"/>
      <c r="AA17" s="99"/>
      <c r="AB17" s="99" t="str">
        <f>G17</f>
        <v>Поставка УАЗ-390995-480-04</v>
      </c>
      <c r="AC17" s="115"/>
      <c r="AD17" s="99">
        <v>796</v>
      </c>
      <c r="AE17" s="99" t="s">
        <v>597</v>
      </c>
      <c r="AF17" s="99">
        <v>4</v>
      </c>
      <c r="AG17" s="126">
        <v>930000000</v>
      </c>
      <c r="AH17" s="99" t="s">
        <v>87</v>
      </c>
      <c r="AI17" s="125">
        <f>W17+20</f>
        <v>43177</v>
      </c>
      <c r="AJ17" s="125">
        <f>AI17</f>
        <v>43177</v>
      </c>
      <c r="AK17" s="125">
        <f>AJ17+30</f>
        <v>43207</v>
      </c>
      <c r="AL17" s="99">
        <v>2018</v>
      </c>
      <c r="AM17" s="99"/>
      <c r="AN17" s="99">
        <v>2018</v>
      </c>
      <c r="AO17" s="99" t="s">
        <v>102</v>
      </c>
      <c r="AP17" s="131" t="s">
        <v>619</v>
      </c>
      <c r="AQ17" s="99" t="s">
        <v>278</v>
      </c>
      <c r="AR17" s="99">
        <v>2018</v>
      </c>
      <c r="AS17" s="99" t="s">
        <v>278</v>
      </c>
      <c r="AT17" s="99" t="s">
        <v>278</v>
      </c>
      <c r="AU17" s="99" t="s">
        <v>278</v>
      </c>
      <c r="AV17" s="99" t="s">
        <v>276</v>
      </c>
      <c r="AW17" s="95" t="s">
        <v>621</v>
      </c>
      <c r="AY17" s="129">
        <v>8</v>
      </c>
    </row>
    <row r="18" spans="1:51" s="128" customFormat="1" ht="217.5" customHeight="1">
      <c r="A18" s="123" t="s">
        <v>593</v>
      </c>
      <c r="B18" s="99" t="s">
        <v>560</v>
      </c>
      <c r="C18" s="99" t="s">
        <v>75</v>
      </c>
      <c r="D18" s="99" t="s">
        <v>76</v>
      </c>
      <c r="E18" s="99" t="s">
        <v>103</v>
      </c>
      <c r="F18" s="99">
        <v>1</v>
      </c>
      <c r="G18" s="99" t="s">
        <v>649</v>
      </c>
      <c r="H18" s="130" t="s">
        <v>153</v>
      </c>
      <c r="I18" s="130" t="s">
        <v>154</v>
      </c>
      <c r="J18" s="99">
        <v>1</v>
      </c>
      <c r="K18" s="99"/>
      <c r="L18" s="99"/>
      <c r="M18" s="99" t="s">
        <v>595</v>
      </c>
      <c r="N18" s="99" t="s">
        <v>596</v>
      </c>
      <c r="O18" s="124">
        <f>P18/0.7</f>
        <v>2554.7814285714285</v>
      </c>
      <c r="P18" s="99">
        <v>1788.347</v>
      </c>
      <c r="Q18" s="99">
        <f>P18</f>
        <v>1788.347</v>
      </c>
      <c r="R18" s="124">
        <f>Q18*1.18</f>
        <v>2110.24946</v>
      </c>
      <c r="S18" s="99" t="s">
        <v>90</v>
      </c>
      <c r="T18" s="99" t="s">
        <v>75</v>
      </c>
      <c r="U18" s="99" t="s">
        <v>626</v>
      </c>
      <c r="V18" s="125">
        <v>43153</v>
      </c>
      <c r="W18" s="125">
        <f>V18+45</f>
        <v>43198</v>
      </c>
      <c r="X18" s="99"/>
      <c r="Y18" s="99"/>
      <c r="Z18" s="99"/>
      <c r="AA18" s="99"/>
      <c r="AB18" s="99" t="str">
        <f>G18</f>
        <v>Поставка УАЗ Патриот</v>
      </c>
      <c r="AC18" s="115"/>
      <c r="AD18" s="99">
        <v>796</v>
      </c>
      <c r="AE18" s="99" t="s">
        <v>597</v>
      </c>
      <c r="AF18" s="99">
        <v>2</v>
      </c>
      <c r="AG18" s="126">
        <v>930000000</v>
      </c>
      <c r="AH18" s="99" t="s">
        <v>87</v>
      </c>
      <c r="AI18" s="125">
        <f>W18+20</f>
        <v>43218</v>
      </c>
      <c r="AJ18" s="125">
        <f>AI18</f>
        <v>43218</v>
      </c>
      <c r="AK18" s="125">
        <f>AJ18+30</f>
        <v>43248</v>
      </c>
      <c r="AL18" s="99">
        <v>2018</v>
      </c>
      <c r="AM18" s="99"/>
      <c r="AN18" s="99">
        <v>2018</v>
      </c>
      <c r="AO18" s="99" t="s">
        <v>102</v>
      </c>
      <c r="AP18" s="131" t="s">
        <v>619</v>
      </c>
      <c r="AQ18" s="99" t="s">
        <v>278</v>
      </c>
      <c r="AR18" s="99">
        <v>2018</v>
      </c>
      <c r="AS18" s="99" t="s">
        <v>278</v>
      </c>
      <c r="AT18" s="99" t="s">
        <v>278</v>
      </c>
      <c r="AU18" s="99" t="s">
        <v>278</v>
      </c>
      <c r="AV18" s="99" t="s">
        <v>276</v>
      </c>
      <c r="AW18" s="95" t="s">
        <v>650</v>
      </c>
      <c r="AY18" s="129">
        <v>9</v>
      </c>
    </row>
    <row r="19" spans="1:51" s="142" customFormat="1" ht="68.25" customHeight="1">
      <c r="A19" s="99" t="s">
        <v>89</v>
      </c>
      <c r="B19" s="99" t="s">
        <v>561</v>
      </c>
      <c r="C19" s="99" t="s">
        <v>75</v>
      </c>
      <c r="D19" s="123" t="s">
        <v>76</v>
      </c>
      <c r="E19" s="130" t="s">
        <v>103</v>
      </c>
      <c r="F19" s="130" t="s">
        <v>80</v>
      </c>
      <c r="G19" s="143" t="s">
        <v>275</v>
      </c>
      <c r="H19" s="130" t="s">
        <v>153</v>
      </c>
      <c r="I19" s="130" t="s">
        <v>152</v>
      </c>
      <c r="J19" s="130" t="s">
        <v>80</v>
      </c>
      <c r="K19" s="130"/>
      <c r="L19" s="130" t="s">
        <v>276</v>
      </c>
      <c r="M19" s="132" t="s">
        <v>107</v>
      </c>
      <c r="N19" s="99" t="s">
        <v>106</v>
      </c>
      <c r="O19" s="139">
        <f t="shared" si="3"/>
        <v>3082.4960532687655</v>
      </c>
      <c r="P19" s="144">
        <v>2157.7472372881357</v>
      </c>
      <c r="Q19" s="145">
        <v>2157.7472372881357</v>
      </c>
      <c r="R19" s="139">
        <f t="shared" si="4"/>
        <v>2546.14174</v>
      </c>
      <c r="S19" s="130" t="s">
        <v>90</v>
      </c>
      <c r="T19" s="99" t="s">
        <v>75</v>
      </c>
      <c r="U19" s="99" t="s">
        <v>92</v>
      </c>
      <c r="V19" s="98" t="s">
        <v>157</v>
      </c>
      <c r="W19" s="140">
        <f t="shared" si="0"/>
        <v>43122</v>
      </c>
      <c r="X19" s="99"/>
      <c r="Y19" s="99"/>
      <c r="Z19" s="99"/>
      <c r="AA19" s="99"/>
      <c r="AB19" s="99" t="str">
        <f t="shared" si="5"/>
        <v>Поставка ПАЗ-4234</v>
      </c>
      <c r="AC19" s="99"/>
      <c r="AD19" s="99">
        <v>796</v>
      </c>
      <c r="AE19" s="99" t="s">
        <v>93</v>
      </c>
      <c r="AF19" s="146">
        <v>1</v>
      </c>
      <c r="AG19" s="99">
        <v>93000000000</v>
      </c>
      <c r="AH19" s="99" t="s">
        <v>87</v>
      </c>
      <c r="AI19" s="125">
        <f t="shared" si="6"/>
        <v>43142</v>
      </c>
      <c r="AJ19" s="125">
        <f t="shared" si="7"/>
        <v>43142</v>
      </c>
      <c r="AK19" s="125">
        <f t="shared" si="9"/>
        <v>43172</v>
      </c>
      <c r="AL19" s="99">
        <v>2018</v>
      </c>
      <c r="AM19" s="99"/>
      <c r="AN19" s="99" t="s">
        <v>99</v>
      </c>
      <c r="AO19" s="99" t="s">
        <v>102</v>
      </c>
      <c r="AP19" s="127" t="s">
        <v>141</v>
      </c>
      <c r="AQ19" s="99"/>
      <c r="AR19" s="99">
        <v>2018</v>
      </c>
      <c r="AS19" s="99"/>
      <c r="AT19" s="99"/>
      <c r="AU19" s="99"/>
      <c r="AV19" s="99" t="s">
        <v>276</v>
      </c>
      <c r="AW19" s="99" t="s">
        <v>651</v>
      </c>
      <c r="AX19" s="99"/>
      <c r="AY19" s="142">
        <v>10</v>
      </c>
    </row>
    <row r="20" spans="1:51" s="128" customFormat="1" ht="217.5" customHeight="1">
      <c r="A20" s="123" t="s">
        <v>593</v>
      </c>
      <c r="B20" s="99" t="s">
        <v>562</v>
      </c>
      <c r="C20" s="99" t="s">
        <v>75</v>
      </c>
      <c r="D20" s="99" t="s">
        <v>76</v>
      </c>
      <c r="E20" s="99" t="s">
        <v>81</v>
      </c>
      <c r="F20" s="99">
        <v>1</v>
      </c>
      <c r="G20" s="99" t="s">
        <v>598</v>
      </c>
      <c r="H20" s="123" t="s">
        <v>134</v>
      </c>
      <c r="I20" s="123" t="s">
        <v>134</v>
      </c>
      <c r="J20" s="99">
        <v>2</v>
      </c>
      <c r="K20" s="99"/>
      <c r="L20" s="130" t="s">
        <v>276</v>
      </c>
      <c r="M20" s="99" t="s">
        <v>595</v>
      </c>
      <c r="N20" s="99" t="s">
        <v>596</v>
      </c>
      <c r="O20" s="124">
        <f>P20/0.7</f>
        <v>4515.8957142857143</v>
      </c>
      <c r="P20" s="99">
        <v>3161.127</v>
      </c>
      <c r="Q20" s="99">
        <f>P20</f>
        <v>3161.127</v>
      </c>
      <c r="R20" s="124">
        <f>Q20*1.18</f>
        <v>3730.1298599999996</v>
      </c>
      <c r="S20" s="99" t="s">
        <v>90</v>
      </c>
      <c r="T20" s="99" t="s">
        <v>75</v>
      </c>
      <c r="U20" s="99" t="s">
        <v>92</v>
      </c>
      <c r="V20" s="125">
        <v>43112</v>
      </c>
      <c r="W20" s="125">
        <f>V20+45</f>
        <v>43157</v>
      </c>
      <c r="X20" s="99"/>
      <c r="Y20" s="99"/>
      <c r="Z20" s="99"/>
      <c r="AA20" s="99"/>
      <c r="AB20" s="99" t="str">
        <f>G20</f>
        <v xml:space="preserve">Поставка устройства Дуговой защиты "ОВОД-МД"                 </v>
      </c>
      <c r="AC20" s="115"/>
      <c r="AD20" s="99">
        <v>796</v>
      </c>
      <c r="AE20" s="99" t="s">
        <v>597</v>
      </c>
      <c r="AF20" s="99">
        <v>19</v>
      </c>
      <c r="AG20" s="126">
        <v>930000000</v>
      </c>
      <c r="AH20" s="99" t="s">
        <v>87</v>
      </c>
      <c r="AI20" s="125">
        <f>W20+20</f>
        <v>43177</v>
      </c>
      <c r="AJ20" s="125">
        <f>AI20</f>
        <v>43177</v>
      </c>
      <c r="AK20" s="125">
        <f t="shared" si="9"/>
        <v>43207</v>
      </c>
      <c r="AL20" s="99">
        <v>2018</v>
      </c>
      <c r="AM20" s="99"/>
      <c r="AN20" s="99" t="s">
        <v>99</v>
      </c>
      <c r="AO20" s="99" t="s">
        <v>105</v>
      </c>
      <c r="AP20" s="127" t="s">
        <v>142</v>
      </c>
      <c r="AQ20" s="99" t="s">
        <v>278</v>
      </c>
      <c r="AR20" s="99">
        <v>2018</v>
      </c>
      <c r="AS20" s="99" t="s">
        <v>278</v>
      </c>
      <c r="AT20" s="99" t="s">
        <v>278</v>
      </c>
      <c r="AU20" s="99" t="s">
        <v>278</v>
      </c>
      <c r="AV20" s="99" t="s">
        <v>276</v>
      </c>
      <c r="AW20" s="95" t="s">
        <v>586</v>
      </c>
      <c r="AY20" s="28">
        <v>11</v>
      </c>
    </row>
    <row r="21" spans="1:51" s="128" customFormat="1" ht="116.4" customHeight="1">
      <c r="A21" s="123" t="s">
        <v>593</v>
      </c>
      <c r="B21" s="99" t="s">
        <v>563</v>
      </c>
      <c r="C21" s="99" t="s">
        <v>75</v>
      </c>
      <c r="D21" s="99" t="s">
        <v>76</v>
      </c>
      <c r="E21" s="99" t="s">
        <v>81</v>
      </c>
      <c r="F21" s="99">
        <v>1</v>
      </c>
      <c r="G21" s="99" t="s">
        <v>594</v>
      </c>
      <c r="H21" s="123" t="s">
        <v>132</v>
      </c>
      <c r="I21" s="123" t="s">
        <v>133</v>
      </c>
      <c r="J21" s="99">
        <v>1</v>
      </c>
      <c r="K21" s="99"/>
      <c r="L21" s="130" t="s">
        <v>276</v>
      </c>
      <c r="M21" s="99" t="s">
        <v>595</v>
      </c>
      <c r="N21" s="99" t="s">
        <v>596</v>
      </c>
      <c r="O21" s="124">
        <f>P21/0.7</f>
        <v>191.28285714285715</v>
      </c>
      <c r="P21" s="99">
        <v>133.898</v>
      </c>
      <c r="Q21" s="99">
        <f>P21</f>
        <v>133.898</v>
      </c>
      <c r="R21" s="124">
        <f>Q21*1.18</f>
        <v>157.99964</v>
      </c>
      <c r="S21" s="99" t="s">
        <v>104</v>
      </c>
      <c r="T21" s="99" t="s">
        <v>75</v>
      </c>
      <c r="U21" s="99" t="s">
        <v>92</v>
      </c>
      <c r="V21" s="125">
        <v>43112</v>
      </c>
      <c r="W21" s="125">
        <f>V21+45</f>
        <v>43157</v>
      </c>
      <c r="X21" s="99"/>
      <c r="Y21" s="99"/>
      <c r="Z21" s="99"/>
      <c r="AA21" s="99"/>
      <c r="AB21" s="99" t="str">
        <f>G21</f>
        <v xml:space="preserve">Поставка устройства «Сириус-2ОМП»                    </v>
      </c>
      <c r="AC21" s="115"/>
      <c r="AD21" s="99">
        <v>796</v>
      </c>
      <c r="AE21" s="99" t="s">
        <v>597</v>
      </c>
      <c r="AF21" s="99">
        <v>2</v>
      </c>
      <c r="AG21" s="126">
        <v>930000000</v>
      </c>
      <c r="AH21" s="99" t="s">
        <v>87</v>
      </c>
      <c r="AI21" s="125">
        <f>W21+20</f>
        <v>43177</v>
      </c>
      <c r="AJ21" s="125">
        <f>AI21</f>
        <v>43177</v>
      </c>
      <c r="AK21" s="125">
        <f t="shared" si="9"/>
        <v>43207</v>
      </c>
      <c r="AL21" s="99">
        <v>2018</v>
      </c>
      <c r="AM21" s="99"/>
      <c r="AN21" s="99" t="s">
        <v>99</v>
      </c>
      <c r="AO21" s="99" t="s">
        <v>105</v>
      </c>
      <c r="AP21" s="127" t="s">
        <v>142</v>
      </c>
      <c r="AQ21" s="99" t="s">
        <v>278</v>
      </c>
      <c r="AR21" s="99">
        <v>2018</v>
      </c>
      <c r="AS21" s="99" t="s">
        <v>278</v>
      </c>
      <c r="AT21" s="99" t="s">
        <v>278</v>
      </c>
      <c r="AU21" s="99" t="s">
        <v>278</v>
      </c>
      <c r="AV21" s="99" t="s">
        <v>276</v>
      </c>
      <c r="AW21" s="95" t="s">
        <v>586</v>
      </c>
      <c r="AY21" s="28">
        <v>12</v>
      </c>
    </row>
    <row r="22" spans="1:51" s="30" customFormat="1" ht="81.75" customHeight="1">
      <c r="A22" s="15" t="s">
        <v>138</v>
      </c>
      <c r="B22" s="24" t="s">
        <v>395</v>
      </c>
      <c r="C22" s="14" t="s">
        <v>75</v>
      </c>
      <c r="D22" s="16" t="s">
        <v>76</v>
      </c>
      <c r="E22" s="15" t="s">
        <v>551</v>
      </c>
      <c r="F22" s="15" t="s">
        <v>80</v>
      </c>
      <c r="G22" s="17" t="s">
        <v>144</v>
      </c>
      <c r="H22" s="31" t="s">
        <v>129</v>
      </c>
      <c r="I22" s="31" t="s">
        <v>130</v>
      </c>
      <c r="J22" s="24">
        <v>2</v>
      </c>
      <c r="K22" s="24"/>
      <c r="L22" s="24" t="s">
        <v>276</v>
      </c>
      <c r="M22" s="18" t="s">
        <v>107</v>
      </c>
      <c r="N22" s="15" t="s">
        <v>135</v>
      </c>
      <c r="O22" s="19">
        <f t="shared" si="3"/>
        <v>5830.680316400043</v>
      </c>
      <c r="P22" s="20">
        <v>4081.4762214800298</v>
      </c>
      <c r="Q22" s="21">
        <v>4081.48</v>
      </c>
      <c r="R22" s="29">
        <f>Q22*1.18</f>
        <v>4816.1463999999996</v>
      </c>
      <c r="S22" s="15" t="s">
        <v>104</v>
      </c>
      <c r="T22" s="14" t="s">
        <v>75</v>
      </c>
      <c r="U22" s="14" t="s">
        <v>92</v>
      </c>
      <c r="V22" s="25">
        <v>43136</v>
      </c>
      <c r="W22" s="23">
        <f t="shared" ref="W22:W28" si="10">V22+45</f>
        <v>43181</v>
      </c>
      <c r="X22" s="14"/>
      <c r="Y22" s="14"/>
      <c r="Z22" s="14"/>
      <c r="AA22" s="14"/>
      <c r="AB22" s="14" t="str">
        <f t="shared" si="5"/>
        <v>Выполнение ПИР и СМР по реконструкции ВЛ-0,4 с применением СИП г. Кызыл фидер 11/ТП 10/0,4 №8</v>
      </c>
      <c r="AC22" s="14"/>
      <c r="AD22" s="14">
        <v>876</v>
      </c>
      <c r="AE22" s="24" t="s">
        <v>172</v>
      </c>
      <c r="AF22" s="14">
        <v>1</v>
      </c>
      <c r="AG22" s="14">
        <v>93000000000</v>
      </c>
      <c r="AH22" s="14" t="s">
        <v>87</v>
      </c>
      <c r="AI22" s="25">
        <f t="shared" si="6"/>
        <v>43201</v>
      </c>
      <c r="AJ22" s="25">
        <f t="shared" si="7"/>
        <v>43201</v>
      </c>
      <c r="AK22" s="25">
        <f>AJ22+120</f>
        <v>43321</v>
      </c>
      <c r="AL22" s="14">
        <v>2018</v>
      </c>
      <c r="AM22" s="14"/>
      <c r="AN22" s="14" t="s">
        <v>99</v>
      </c>
      <c r="AO22" s="26" t="s">
        <v>121</v>
      </c>
      <c r="AP22" s="27" t="s">
        <v>111</v>
      </c>
      <c r="AQ22" s="14"/>
      <c r="AR22" s="14">
        <v>2018</v>
      </c>
      <c r="AS22" s="14"/>
      <c r="AT22" s="14"/>
      <c r="AU22" s="14"/>
      <c r="AV22" s="14" t="s">
        <v>276</v>
      </c>
      <c r="AW22" s="14"/>
      <c r="AX22" s="14"/>
      <c r="AY22" s="28">
        <v>13</v>
      </c>
    </row>
    <row r="23" spans="1:51" s="28" customFormat="1" ht="87" customHeight="1">
      <c r="A23" s="15" t="s">
        <v>138</v>
      </c>
      <c r="B23" s="24" t="s">
        <v>396</v>
      </c>
      <c r="C23" s="14" t="s">
        <v>75</v>
      </c>
      <c r="D23" s="16" t="s">
        <v>76</v>
      </c>
      <c r="E23" s="15" t="s">
        <v>551</v>
      </c>
      <c r="F23" s="15" t="s">
        <v>80</v>
      </c>
      <c r="G23" s="17" t="s">
        <v>145</v>
      </c>
      <c r="H23" s="31" t="s">
        <v>129</v>
      </c>
      <c r="I23" s="31" t="s">
        <v>130</v>
      </c>
      <c r="J23" s="15" t="s">
        <v>128</v>
      </c>
      <c r="K23" s="15"/>
      <c r="L23" s="24" t="s">
        <v>276</v>
      </c>
      <c r="M23" s="18" t="s">
        <v>107</v>
      </c>
      <c r="N23" s="15" t="s">
        <v>135</v>
      </c>
      <c r="O23" s="19">
        <f t="shared" si="3"/>
        <v>6464.6587363051576</v>
      </c>
      <c r="P23" s="20">
        <v>4525.2611154136102</v>
      </c>
      <c r="Q23" s="21">
        <v>4525.26</v>
      </c>
      <c r="R23" s="29">
        <f t="shared" ref="R23:R28" si="11">Q23*1.18</f>
        <v>5339.8068000000003</v>
      </c>
      <c r="S23" s="15" t="s">
        <v>104</v>
      </c>
      <c r="T23" s="14" t="s">
        <v>75</v>
      </c>
      <c r="U23" s="14" t="s">
        <v>92</v>
      </c>
      <c r="V23" s="25">
        <v>43136</v>
      </c>
      <c r="W23" s="23">
        <f t="shared" si="10"/>
        <v>43181</v>
      </c>
      <c r="X23" s="14"/>
      <c r="Y23" s="14"/>
      <c r="Z23" s="14"/>
      <c r="AA23" s="14"/>
      <c r="AB23" s="14" t="str">
        <f t="shared" si="5"/>
        <v>Выполнение ПИР и СМР по реконструкции ВЛ-0,4 с применением СИП г. Кызыл фидер 27/ТП-17</v>
      </c>
      <c r="AC23" s="14"/>
      <c r="AD23" s="14">
        <v>876</v>
      </c>
      <c r="AE23" s="24" t="s">
        <v>172</v>
      </c>
      <c r="AF23" s="14">
        <v>1</v>
      </c>
      <c r="AG23" s="14">
        <v>93000000000</v>
      </c>
      <c r="AH23" s="14" t="s">
        <v>87</v>
      </c>
      <c r="AI23" s="25">
        <f t="shared" si="6"/>
        <v>43201</v>
      </c>
      <c r="AJ23" s="25">
        <f t="shared" si="7"/>
        <v>43201</v>
      </c>
      <c r="AK23" s="25">
        <f t="shared" ref="AK23:AK28" si="12">AJ23+150</f>
        <v>43351</v>
      </c>
      <c r="AL23" s="14">
        <v>2018</v>
      </c>
      <c r="AM23" s="14"/>
      <c r="AN23" s="14" t="s">
        <v>99</v>
      </c>
      <c r="AO23" s="26" t="s">
        <v>122</v>
      </c>
      <c r="AP23" s="27" t="s">
        <v>112</v>
      </c>
      <c r="AQ23" s="14"/>
      <c r="AR23" s="14">
        <v>2018</v>
      </c>
      <c r="AS23" s="14"/>
      <c r="AT23" s="14"/>
      <c r="AU23" s="14"/>
      <c r="AV23" s="14" t="s">
        <v>276</v>
      </c>
      <c r="AW23" s="14"/>
      <c r="AX23" s="14"/>
      <c r="AY23" s="28">
        <v>14</v>
      </c>
    </row>
    <row r="24" spans="1:51" s="28" customFormat="1" ht="94.5" customHeight="1">
      <c r="A24" s="15" t="s">
        <v>138</v>
      </c>
      <c r="B24" s="24" t="s">
        <v>397</v>
      </c>
      <c r="C24" s="14" t="s">
        <v>75</v>
      </c>
      <c r="D24" s="16" t="s">
        <v>76</v>
      </c>
      <c r="E24" s="15" t="s">
        <v>551</v>
      </c>
      <c r="F24" s="15" t="s">
        <v>80</v>
      </c>
      <c r="G24" s="17" t="s">
        <v>146</v>
      </c>
      <c r="H24" s="31" t="s">
        <v>129</v>
      </c>
      <c r="I24" s="31" t="s">
        <v>130</v>
      </c>
      <c r="J24" s="15" t="s">
        <v>128</v>
      </c>
      <c r="K24" s="15"/>
      <c r="L24" s="24" t="s">
        <v>276</v>
      </c>
      <c r="M24" s="18" t="s">
        <v>107</v>
      </c>
      <c r="N24" s="15" t="s">
        <v>135</v>
      </c>
      <c r="O24" s="19">
        <f t="shared" si="3"/>
        <v>7482.8665016073146</v>
      </c>
      <c r="P24" s="20">
        <v>5238.0065511251196</v>
      </c>
      <c r="Q24" s="21">
        <v>5238.01</v>
      </c>
      <c r="R24" s="29">
        <f t="shared" si="11"/>
        <v>6180.8518000000004</v>
      </c>
      <c r="S24" s="15" t="s">
        <v>104</v>
      </c>
      <c r="T24" s="14" t="s">
        <v>75</v>
      </c>
      <c r="U24" s="14" t="s">
        <v>92</v>
      </c>
      <c r="V24" s="25">
        <v>43136</v>
      </c>
      <c r="W24" s="23">
        <f t="shared" si="10"/>
        <v>43181</v>
      </c>
      <c r="X24" s="14"/>
      <c r="Y24" s="14"/>
      <c r="Z24" s="14"/>
      <c r="AA24" s="14"/>
      <c r="AB24" s="14" t="str">
        <f t="shared" si="5"/>
        <v>Выполнение ПИР и СМР по реконструкции ВЛ-0,4 с применением СИП г. Кызыл фидер 10-11/ТП-38</v>
      </c>
      <c r="AC24" s="14"/>
      <c r="AD24" s="14">
        <v>876</v>
      </c>
      <c r="AE24" s="24" t="s">
        <v>172</v>
      </c>
      <c r="AF24" s="14">
        <v>1</v>
      </c>
      <c r="AG24" s="14">
        <v>93000000000</v>
      </c>
      <c r="AH24" s="14" t="s">
        <v>87</v>
      </c>
      <c r="AI24" s="25">
        <f t="shared" si="6"/>
        <v>43201</v>
      </c>
      <c r="AJ24" s="25">
        <f t="shared" si="7"/>
        <v>43201</v>
      </c>
      <c r="AK24" s="25">
        <f t="shared" si="12"/>
        <v>43351</v>
      </c>
      <c r="AL24" s="14">
        <v>2018</v>
      </c>
      <c r="AM24" s="14"/>
      <c r="AN24" s="14" t="s">
        <v>99</v>
      </c>
      <c r="AO24" s="26" t="s">
        <v>123</v>
      </c>
      <c r="AP24" s="27" t="s">
        <v>113</v>
      </c>
      <c r="AQ24" s="14"/>
      <c r="AR24" s="14">
        <v>2018</v>
      </c>
      <c r="AS24" s="14"/>
      <c r="AT24" s="14"/>
      <c r="AU24" s="14"/>
      <c r="AV24" s="14" t="s">
        <v>276</v>
      </c>
      <c r="AW24" s="14"/>
      <c r="AX24" s="14"/>
      <c r="AY24" s="28">
        <v>15</v>
      </c>
    </row>
    <row r="25" spans="1:51" s="28" customFormat="1" ht="76.5" customHeight="1">
      <c r="A25" s="15" t="s">
        <v>138</v>
      </c>
      <c r="B25" s="24" t="s">
        <v>398</v>
      </c>
      <c r="C25" s="14" t="s">
        <v>75</v>
      </c>
      <c r="D25" s="16" t="s">
        <v>76</v>
      </c>
      <c r="E25" s="15" t="s">
        <v>551</v>
      </c>
      <c r="F25" s="15" t="s">
        <v>80</v>
      </c>
      <c r="G25" s="17" t="s">
        <v>147</v>
      </c>
      <c r="H25" s="31" t="s">
        <v>129</v>
      </c>
      <c r="I25" s="31" t="s">
        <v>130</v>
      </c>
      <c r="J25" s="15" t="s">
        <v>128</v>
      </c>
      <c r="K25" s="15"/>
      <c r="L25" s="24" t="s">
        <v>276</v>
      </c>
      <c r="M25" s="18" t="s">
        <v>107</v>
      </c>
      <c r="N25" s="15" t="s">
        <v>135</v>
      </c>
      <c r="O25" s="19">
        <f t="shared" si="3"/>
        <v>6303.2824112383996</v>
      </c>
      <c r="P25" s="20">
        <v>4412.2976878668796</v>
      </c>
      <c r="Q25" s="21">
        <v>4412.3</v>
      </c>
      <c r="R25" s="29">
        <f t="shared" si="11"/>
        <v>5206.5140000000001</v>
      </c>
      <c r="S25" s="15" t="s">
        <v>104</v>
      </c>
      <c r="T25" s="14" t="s">
        <v>75</v>
      </c>
      <c r="U25" s="14" t="s">
        <v>92</v>
      </c>
      <c r="V25" s="25">
        <v>43136</v>
      </c>
      <c r="W25" s="23">
        <f t="shared" si="10"/>
        <v>43181</v>
      </c>
      <c r="X25" s="14"/>
      <c r="Y25" s="14"/>
      <c r="Z25" s="14"/>
      <c r="AA25" s="14"/>
      <c r="AB25" s="14" t="str">
        <f t="shared" si="5"/>
        <v>Выполнение ПИР и СМР по реконструкции ВЛ-0,4 с применением СИП г. Кызыл фидер 13/ТП-52</v>
      </c>
      <c r="AC25" s="14"/>
      <c r="AD25" s="14">
        <v>876</v>
      </c>
      <c r="AE25" s="24" t="s">
        <v>172</v>
      </c>
      <c r="AF25" s="14">
        <v>1</v>
      </c>
      <c r="AG25" s="14">
        <v>93000000000</v>
      </c>
      <c r="AH25" s="14" t="s">
        <v>87</v>
      </c>
      <c r="AI25" s="25">
        <f t="shared" si="6"/>
        <v>43201</v>
      </c>
      <c r="AJ25" s="25">
        <f t="shared" si="7"/>
        <v>43201</v>
      </c>
      <c r="AK25" s="25">
        <f t="shared" si="12"/>
        <v>43351</v>
      </c>
      <c r="AL25" s="14">
        <v>2018</v>
      </c>
      <c r="AM25" s="14"/>
      <c r="AN25" s="14" t="s">
        <v>99</v>
      </c>
      <c r="AO25" s="26" t="s">
        <v>124</v>
      </c>
      <c r="AP25" s="27" t="s">
        <v>114</v>
      </c>
      <c r="AQ25" s="14"/>
      <c r="AR25" s="14">
        <v>2018</v>
      </c>
      <c r="AS25" s="14"/>
      <c r="AT25" s="14"/>
      <c r="AU25" s="14"/>
      <c r="AV25" s="14" t="s">
        <v>276</v>
      </c>
      <c r="AW25" s="14"/>
      <c r="AX25" s="14"/>
      <c r="AY25" s="28">
        <v>16</v>
      </c>
    </row>
    <row r="26" spans="1:51" s="30" customFormat="1" ht="97.5" customHeight="1">
      <c r="A26" s="15" t="s">
        <v>138</v>
      </c>
      <c r="B26" s="24" t="s">
        <v>399</v>
      </c>
      <c r="C26" s="14" t="s">
        <v>75</v>
      </c>
      <c r="D26" s="16" t="s">
        <v>76</v>
      </c>
      <c r="E26" s="15" t="s">
        <v>551</v>
      </c>
      <c r="F26" s="15" t="s">
        <v>80</v>
      </c>
      <c r="G26" s="17" t="s">
        <v>148</v>
      </c>
      <c r="H26" s="31" t="s">
        <v>129</v>
      </c>
      <c r="I26" s="31" t="s">
        <v>130</v>
      </c>
      <c r="J26" s="24">
        <v>2</v>
      </c>
      <c r="K26" s="24"/>
      <c r="L26" s="24" t="s">
        <v>276</v>
      </c>
      <c r="M26" s="18" t="s">
        <v>107</v>
      </c>
      <c r="N26" s="15" t="s">
        <v>135</v>
      </c>
      <c r="O26" s="19">
        <f t="shared" si="3"/>
        <v>6798.9382668005865</v>
      </c>
      <c r="P26" s="20">
        <v>4759.2567867604103</v>
      </c>
      <c r="Q26" s="21">
        <v>4759.26</v>
      </c>
      <c r="R26" s="29">
        <f t="shared" si="11"/>
        <v>5615.9268000000002</v>
      </c>
      <c r="S26" s="15" t="s">
        <v>104</v>
      </c>
      <c r="T26" s="14" t="s">
        <v>75</v>
      </c>
      <c r="U26" s="14" t="s">
        <v>92</v>
      </c>
      <c r="V26" s="25">
        <v>43136</v>
      </c>
      <c r="W26" s="23">
        <f t="shared" si="10"/>
        <v>43181</v>
      </c>
      <c r="X26" s="14"/>
      <c r="Y26" s="14"/>
      <c r="Z26" s="14"/>
      <c r="AA26" s="14"/>
      <c r="AB26" s="14" t="str">
        <f t="shared" si="5"/>
        <v>Выполнение ПИР и СМР по реконструкции ВЛ-0,4 с применением СИП г. Кызыл фидер 10-04/ТП-102</v>
      </c>
      <c r="AC26" s="14"/>
      <c r="AD26" s="14">
        <v>876</v>
      </c>
      <c r="AE26" s="24" t="s">
        <v>172</v>
      </c>
      <c r="AF26" s="14">
        <v>1</v>
      </c>
      <c r="AG26" s="14">
        <v>93000000000</v>
      </c>
      <c r="AH26" s="14" t="s">
        <v>87</v>
      </c>
      <c r="AI26" s="25">
        <f t="shared" si="6"/>
        <v>43201</v>
      </c>
      <c r="AJ26" s="25">
        <f t="shared" si="7"/>
        <v>43201</v>
      </c>
      <c r="AK26" s="25">
        <f t="shared" si="12"/>
        <v>43351</v>
      </c>
      <c r="AL26" s="14">
        <v>2018</v>
      </c>
      <c r="AM26" s="14"/>
      <c r="AN26" s="14" t="s">
        <v>99</v>
      </c>
      <c r="AO26" s="26" t="s">
        <v>125</v>
      </c>
      <c r="AP26" s="27" t="s">
        <v>115</v>
      </c>
      <c r="AQ26" s="14"/>
      <c r="AR26" s="14">
        <v>2018</v>
      </c>
      <c r="AS26" s="14"/>
      <c r="AT26" s="14"/>
      <c r="AU26" s="14"/>
      <c r="AV26" s="14" t="s">
        <v>276</v>
      </c>
      <c r="AW26" s="14"/>
      <c r="AX26" s="14"/>
      <c r="AY26" s="28">
        <v>17</v>
      </c>
    </row>
    <row r="27" spans="1:51" s="28" customFormat="1" ht="86.25" customHeight="1">
      <c r="A27" s="15" t="s">
        <v>138</v>
      </c>
      <c r="B27" s="24" t="s">
        <v>400</v>
      </c>
      <c r="C27" s="14" t="s">
        <v>75</v>
      </c>
      <c r="D27" s="16" t="s">
        <v>76</v>
      </c>
      <c r="E27" s="15" t="s">
        <v>551</v>
      </c>
      <c r="F27" s="15" t="s">
        <v>80</v>
      </c>
      <c r="G27" s="17" t="s">
        <v>149</v>
      </c>
      <c r="H27" s="31" t="s">
        <v>129</v>
      </c>
      <c r="I27" s="31" t="s">
        <v>130</v>
      </c>
      <c r="J27" s="15" t="s">
        <v>128</v>
      </c>
      <c r="K27" s="15"/>
      <c r="L27" s="24" t="s">
        <v>276</v>
      </c>
      <c r="M27" s="18" t="s">
        <v>107</v>
      </c>
      <c r="N27" s="15" t="s">
        <v>135</v>
      </c>
      <c r="O27" s="19">
        <f t="shared" si="3"/>
        <v>3903.7701492339002</v>
      </c>
      <c r="P27" s="20">
        <v>2732.6391044637298</v>
      </c>
      <c r="Q27" s="21">
        <v>2732.64</v>
      </c>
      <c r="R27" s="29">
        <f t="shared" si="11"/>
        <v>3224.5151999999998</v>
      </c>
      <c r="S27" s="15" t="s">
        <v>104</v>
      </c>
      <c r="T27" s="14" t="s">
        <v>75</v>
      </c>
      <c r="U27" s="14" t="s">
        <v>92</v>
      </c>
      <c r="V27" s="25">
        <v>43136</v>
      </c>
      <c r="W27" s="23">
        <f t="shared" si="10"/>
        <v>43181</v>
      </c>
      <c r="X27" s="14"/>
      <c r="Y27" s="14"/>
      <c r="Z27" s="14"/>
      <c r="AA27" s="14"/>
      <c r="AB27" s="14" t="str">
        <f t="shared" si="5"/>
        <v>Выполнение ПИР и СМР реконструкции ВЛ-0,4 с применением СИП г. Кызыл  фидер 13/ТП- №10</v>
      </c>
      <c r="AC27" s="14"/>
      <c r="AD27" s="14">
        <v>876</v>
      </c>
      <c r="AE27" s="24" t="s">
        <v>172</v>
      </c>
      <c r="AF27" s="14">
        <v>1</v>
      </c>
      <c r="AG27" s="14">
        <v>93000000000</v>
      </c>
      <c r="AH27" s="14" t="s">
        <v>87</v>
      </c>
      <c r="AI27" s="25">
        <f t="shared" si="6"/>
        <v>43201</v>
      </c>
      <c r="AJ27" s="25">
        <f t="shared" si="7"/>
        <v>43201</v>
      </c>
      <c r="AK27" s="25">
        <f t="shared" si="12"/>
        <v>43351</v>
      </c>
      <c r="AL27" s="14">
        <v>2018</v>
      </c>
      <c r="AM27" s="14"/>
      <c r="AN27" s="14" t="s">
        <v>99</v>
      </c>
      <c r="AO27" s="26" t="s">
        <v>126</v>
      </c>
      <c r="AP27" s="27" t="s">
        <v>116</v>
      </c>
      <c r="AQ27" s="14"/>
      <c r="AR27" s="14">
        <v>2018</v>
      </c>
      <c r="AS27" s="14"/>
      <c r="AT27" s="14"/>
      <c r="AU27" s="14"/>
      <c r="AV27" s="14" t="s">
        <v>276</v>
      </c>
      <c r="AW27" s="14"/>
      <c r="AX27" s="14"/>
      <c r="AY27" s="28">
        <v>18</v>
      </c>
    </row>
    <row r="28" spans="1:51" s="28" customFormat="1" ht="87.75" customHeight="1">
      <c r="A28" s="15" t="s">
        <v>138</v>
      </c>
      <c r="B28" s="24" t="s">
        <v>401</v>
      </c>
      <c r="C28" s="14" t="s">
        <v>75</v>
      </c>
      <c r="D28" s="16" t="s">
        <v>76</v>
      </c>
      <c r="E28" s="15" t="s">
        <v>551</v>
      </c>
      <c r="F28" s="15" t="s">
        <v>80</v>
      </c>
      <c r="G28" s="17" t="s">
        <v>150</v>
      </c>
      <c r="H28" s="31" t="s">
        <v>129</v>
      </c>
      <c r="I28" s="31" t="s">
        <v>130</v>
      </c>
      <c r="J28" s="15" t="s">
        <v>128</v>
      </c>
      <c r="K28" s="15"/>
      <c r="L28" s="24" t="s">
        <v>276</v>
      </c>
      <c r="M28" s="18" t="s">
        <v>107</v>
      </c>
      <c r="N28" s="15" t="s">
        <v>135</v>
      </c>
      <c r="O28" s="19">
        <f t="shared" si="3"/>
        <v>1800.9820851630143</v>
      </c>
      <c r="P28" s="20">
        <v>1260.6874596141099</v>
      </c>
      <c r="Q28" s="21">
        <v>1260.69</v>
      </c>
      <c r="R28" s="29">
        <f t="shared" si="11"/>
        <v>1487.6142</v>
      </c>
      <c r="S28" s="15" t="s">
        <v>104</v>
      </c>
      <c r="T28" s="14" t="s">
        <v>75</v>
      </c>
      <c r="U28" s="14" t="s">
        <v>92</v>
      </c>
      <c r="V28" s="25">
        <v>43136</v>
      </c>
      <c r="W28" s="23">
        <f t="shared" si="10"/>
        <v>43181</v>
      </c>
      <c r="X28" s="14"/>
      <c r="Y28" s="14"/>
      <c r="Z28" s="14"/>
      <c r="AA28" s="14"/>
      <c r="AB28" s="14" t="str">
        <f t="shared" si="5"/>
        <v>Выполнение ПИР и СМР по реконструкции ВЛ-0,4 с применением СИП г. Кызыл фидер 12/ТП- №2</v>
      </c>
      <c r="AC28" s="14"/>
      <c r="AD28" s="14">
        <v>876</v>
      </c>
      <c r="AE28" s="24" t="s">
        <v>172</v>
      </c>
      <c r="AF28" s="14">
        <v>1</v>
      </c>
      <c r="AG28" s="14">
        <v>93000000000</v>
      </c>
      <c r="AH28" s="14" t="s">
        <v>87</v>
      </c>
      <c r="AI28" s="25">
        <f t="shared" si="6"/>
        <v>43201</v>
      </c>
      <c r="AJ28" s="25">
        <f t="shared" si="7"/>
        <v>43201</v>
      </c>
      <c r="AK28" s="25">
        <f t="shared" si="12"/>
        <v>43351</v>
      </c>
      <c r="AL28" s="14">
        <v>2018</v>
      </c>
      <c r="AM28" s="14"/>
      <c r="AN28" s="14" t="s">
        <v>99</v>
      </c>
      <c r="AO28" s="26" t="s">
        <v>127</v>
      </c>
      <c r="AP28" s="27" t="s">
        <v>117</v>
      </c>
      <c r="AQ28" s="14"/>
      <c r="AR28" s="14">
        <v>2018</v>
      </c>
      <c r="AS28" s="14"/>
      <c r="AT28" s="14"/>
      <c r="AU28" s="14"/>
      <c r="AV28" s="14" t="s">
        <v>276</v>
      </c>
      <c r="AW28" s="14"/>
      <c r="AX28" s="14"/>
      <c r="AY28" s="28">
        <v>19</v>
      </c>
    </row>
    <row r="29" spans="1:51" s="13" customFormat="1" ht="69">
      <c r="A29" s="32" t="s">
        <v>163</v>
      </c>
      <c r="B29" s="32" t="s">
        <v>565</v>
      </c>
      <c r="C29" s="32" t="s">
        <v>552</v>
      </c>
      <c r="D29" s="32" t="s">
        <v>277</v>
      </c>
      <c r="E29" s="32" t="s">
        <v>165</v>
      </c>
      <c r="F29" s="32">
        <v>1</v>
      </c>
      <c r="G29" s="32" t="s">
        <v>166</v>
      </c>
      <c r="H29" s="24">
        <v>26.5</v>
      </c>
      <c r="I29" s="24">
        <v>26.51</v>
      </c>
      <c r="J29" s="24">
        <v>1</v>
      </c>
      <c r="K29" s="24" t="s">
        <v>167</v>
      </c>
      <c r="L29" s="24" t="s">
        <v>276</v>
      </c>
      <c r="M29" s="24" t="s">
        <v>168</v>
      </c>
      <c r="N29" s="24" t="s">
        <v>135</v>
      </c>
      <c r="O29" s="29">
        <v>545.4</v>
      </c>
      <c r="P29" s="29"/>
      <c r="Q29" s="29">
        <v>545.4</v>
      </c>
      <c r="R29" s="29">
        <f t="shared" ref="R29:R30" si="13">Q29*1.18</f>
        <v>643.57199999999989</v>
      </c>
      <c r="S29" s="24" t="s">
        <v>169</v>
      </c>
      <c r="T29" s="24" t="s">
        <v>75</v>
      </c>
      <c r="U29" s="14" t="s">
        <v>98</v>
      </c>
      <c r="V29" s="22">
        <v>43448</v>
      </c>
      <c r="W29" s="22">
        <f>V29+3</f>
        <v>43451</v>
      </c>
      <c r="X29" s="24" t="s">
        <v>576</v>
      </c>
      <c r="Y29" s="24" t="s">
        <v>170</v>
      </c>
      <c r="Z29" s="24">
        <v>2464019742</v>
      </c>
      <c r="AA29" s="24">
        <v>246401001</v>
      </c>
      <c r="AB29" s="24" t="s">
        <v>171</v>
      </c>
      <c r="AC29" s="24"/>
      <c r="AD29" s="24">
        <v>876</v>
      </c>
      <c r="AE29" s="24" t="s">
        <v>172</v>
      </c>
      <c r="AF29" s="24">
        <v>1</v>
      </c>
      <c r="AG29" s="24">
        <v>93000000000</v>
      </c>
      <c r="AH29" s="24" t="s">
        <v>173</v>
      </c>
      <c r="AI29" s="22">
        <v>43464</v>
      </c>
      <c r="AJ29" s="22">
        <v>43466</v>
      </c>
      <c r="AK29" s="22">
        <v>43830</v>
      </c>
      <c r="AL29" s="24">
        <v>2019</v>
      </c>
      <c r="AM29" s="24"/>
      <c r="AN29" s="24"/>
      <c r="AO29" s="24"/>
      <c r="AP29" s="24"/>
      <c r="AQ29" s="24"/>
      <c r="AR29" s="24"/>
      <c r="AS29" s="24"/>
      <c r="AT29" s="24"/>
      <c r="AU29" s="24"/>
      <c r="AV29" s="33" t="s">
        <v>276</v>
      </c>
      <c r="AW29" s="24"/>
      <c r="AX29" s="35"/>
      <c r="AY29" s="28">
        <v>20</v>
      </c>
    </row>
    <row r="30" spans="1:51" s="13" customFormat="1" ht="69">
      <c r="A30" s="32" t="s">
        <v>163</v>
      </c>
      <c r="B30" s="32" t="s">
        <v>566</v>
      </c>
      <c r="C30" s="32" t="s">
        <v>552</v>
      </c>
      <c r="D30" s="32" t="s">
        <v>277</v>
      </c>
      <c r="E30" s="32" t="s">
        <v>165</v>
      </c>
      <c r="F30" s="32">
        <v>1</v>
      </c>
      <c r="G30" s="32" t="s">
        <v>175</v>
      </c>
      <c r="H30" s="24">
        <v>26.5</v>
      </c>
      <c r="I30" s="24">
        <v>26.51</v>
      </c>
      <c r="J30" s="24">
        <v>1</v>
      </c>
      <c r="K30" s="24" t="s">
        <v>167</v>
      </c>
      <c r="L30" s="24" t="s">
        <v>276</v>
      </c>
      <c r="M30" s="24" t="s">
        <v>168</v>
      </c>
      <c r="N30" s="24" t="s">
        <v>135</v>
      </c>
      <c r="O30" s="29">
        <v>180</v>
      </c>
      <c r="P30" s="29"/>
      <c r="Q30" s="29">
        <v>180</v>
      </c>
      <c r="R30" s="29">
        <f t="shared" si="13"/>
        <v>212.39999999999998</v>
      </c>
      <c r="S30" s="24" t="s">
        <v>169</v>
      </c>
      <c r="T30" s="24" t="s">
        <v>75</v>
      </c>
      <c r="U30" s="14" t="s">
        <v>98</v>
      </c>
      <c r="V30" s="22">
        <v>43448</v>
      </c>
      <c r="W30" s="22">
        <f>V30+3</f>
        <v>43451</v>
      </c>
      <c r="X30" s="24" t="s">
        <v>576</v>
      </c>
      <c r="Y30" s="24" t="s">
        <v>176</v>
      </c>
      <c r="Z30" s="24">
        <v>1701010136</v>
      </c>
      <c r="AA30" s="24">
        <v>170101001</v>
      </c>
      <c r="AB30" s="24" t="s">
        <v>171</v>
      </c>
      <c r="AC30" s="24"/>
      <c r="AD30" s="24">
        <v>876</v>
      </c>
      <c r="AE30" s="24" t="s">
        <v>172</v>
      </c>
      <c r="AF30" s="24">
        <v>1</v>
      </c>
      <c r="AG30" s="24">
        <v>93000000000</v>
      </c>
      <c r="AH30" s="24" t="s">
        <v>173</v>
      </c>
      <c r="AI30" s="22">
        <v>43464</v>
      </c>
      <c r="AJ30" s="22">
        <v>43466</v>
      </c>
      <c r="AK30" s="22">
        <v>43830</v>
      </c>
      <c r="AL30" s="24">
        <v>2019</v>
      </c>
      <c r="AM30" s="24"/>
      <c r="AN30" s="24"/>
      <c r="AO30" s="24"/>
      <c r="AP30" s="24"/>
      <c r="AQ30" s="24"/>
      <c r="AR30" s="24"/>
      <c r="AS30" s="24"/>
      <c r="AT30" s="24"/>
      <c r="AU30" s="24"/>
      <c r="AV30" s="33" t="s">
        <v>276</v>
      </c>
      <c r="AW30" s="24"/>
      <c r="AX30" s="35"/>
      <c r="AY30" s="28">
        <v>21</v>
      </c>
    </row>
    <row r="31" spans="1:51" s="13" customFormat="1" ht="69">
      <c r="A31" s="34" t="s">
        <v>180</v>
      </c>
      <c r="B31" s="32" t="s">
        <v>402</v>
      </c>
      <c r="C31" s="35" t="s">
        <v>75</v>
      </c>
      <c r="D31" s="35" t="s">
        <v>282</v>
      </c>
      <c r="E31" s="34" t="s">
        <v>81</v>
      </c>
      <c r="F31" s="32">
        <v>1</v>
      </c>
      <c r="G31" s="36" t="s">
        <v>181</v>
      </c>
      <c r="H31" s="37">
        <v>27.3</v>
      </c>
      <c r="I31" s="37" t="s">
        <v>182</v>
      </c>
      <c r="J31" s="34">
        <v>1</v>
      </c>
      <c r="K31" s="35"/>
      <c r="L31" s="24" t="s">
        <v>276</v>
      </c>
      <c r="M31" s="14" t="s">
        <v>281</v>
      </c>
      <c r="N31" s="33" t="s">
        <v>280</v>
      </c>
      <c r="O31" s="38">
        <v>697.61900000000003</v>
      </c>
      <c r="P31" s="39"/>
      <c r="Q31" s="19">
        <v>697.62</v>
      </c>
      <c r="R31" s="38">
        <f t="shared" ref="R31:R55" si="14">Q31*1.18</f>
        <v>823.19159999999999</v>
      </c>
      <c r="S31" s="34" t="s">
        <v>90</v>
      </c>
      <c r="T31" s="33" t="s">
        <v>75</v>
      </c>
      <c r="U31" s="33" t="s">
        <v>92</v>
      </c>
      <c r="V31" s="40">
        <v>43361</v>
      </c>
      <c r="W31" s="40">
        <f t="shared" ref="W31:W54" si="15">V31+45</f>
        <v>43406</v>
      </c>
      <c r="X31" s="35"/>
      <c r="Y31" s="35"/>
      <c r="Z31" s="35"/>
      <c r="AA31" s="35"/>
      <c r="AB31" s="14" t="s">
        <v>181</v>
      </c>
      <c r="AC31" s="35"/>
      <c r="AD31" s="34">
        <v>796</v>
      </c>
      <c r="AE31" s="14" t="s">
        <v>93</v>
      </c>
      <c r="AF31" s="34">
        <v>2500</v>
      </c>
      <c r="AG31" s="34">
        <v>93000000000</v>
      </c>
      <c r="AH31" s="33" t="s">
        <v>87</v>
      </c>
      <c r="AI31" s="40">
        <f t="shared" ref="AI31:AI55" si="16">W31+20</f>
        <v>43426</v>
      </c>
      <c r="AJ31" s="40">
        <v>43452</v>
      </c>
      <c r="AK31" s="40">
        <f>AJ31+30</f>
        <v>43482</v>
      </c>
      <c r="AL31" s="41">
        <v>2019</v>
      </c>
      <c r="AM31" s="35"/>
      <c r="AN31" s="41"/>
      <c r="AO31" s="35"/>
      <c r="AP31" s="35"/>
      <c r="AQ31" s="35"/>
      <c r="AR31" s="35"/>
      <c r="AS31" s="33" t="s">
        <v>278</v>
      </c>
      <c r="AT31" s="33" t="s">
        <v>278</v>
      </c>
      <c r="AU31" s="33" t="s">
        <v>278</v>
      </c>
      <c r="AV31" s="33" t="s">
        <v>276</v>
      </c>
      <c r="AW31" s="35"/>
      <c r="AX31" s="35"/>
      <c r="AY31" s="28">
        <v>22</v>
      </c>
    </row>
    <row r="32" spans="1:51" s="13" customFormat="1" ht="41.4">
      <c r="A32" s="34" t="s">
        <v>180</v>
      </c>
      <c r="B32" s="32" t="s">
        <v>403</v>
      </c>
      <c r="C32" s="35" t="s">
        <v>75</v>
      </c>
      <c r="D32" s="35" t="s">
        <v>282</v>
      </c>
      <c r="E32" s="34" t="s">
        <v>81</v>
      </c>
      <c r="F32" s="32">
        <v>1</v>
      </c>
      <c r="G32" s="36" t="s">
        <v>279</v>
      </c>
      <c r="H32" s="37">
        <v>24.2</v>
      </c>
      <c r="I32" s="37">
        <v>24.2</v>
      </c>
      <c r="J32" s="34">
        <v>1</v>
      </c>
      <c r="K32" s="35"/>
      <c r="L32" s="24" t="s">
        <v>276</v>
      </c>
      <c r="M32" s="14" t="s">
        <v>281</v>
      </c>
      <c r="N32" s="33" t="s">
        <v>280</v>
      </c>
      <c r="O32" s="38">
        <v>150.45400000000001</v>
      </c>
      <c r="P32" s="39"/>
      <c r="Q32" s="19">
        <v>150.44999999999999</v>
      </c>
      <c r="R32" s="38">
        <f t="shared" si="14"/>
        <v>177.53099999999998</v>
      </c>
      <c r="S32" s="34" t="s">
        <v>90</v>
      </c>
      <c r="T32" s="33" t="s">
        <v>75</v>
      </c>
      <c r="U32" s="33" t="s">
        <v>92</v>
      </c>
      <c r="V32" s="40">
        <v>43361</v>
      </c>
      <c r="W32" s="40">
        <f t="shared" si="15"/>
        <v>43406</v>
      </c>
      <c r="X32" s="35"/>
      <c r="Y32" s="35"/>
      <c r="Z32" s="35"/>
      <c r="AA32" s="35"/>
      <c r="AB32" s="14" t="s">
        <v>279</v>
      </c>
      <c r="AC32" s="35"/>
      <c r="AD32" s="34">
        <v>796</v>
      </c>
      <c r="AE32" s="14" t="s">
        <v>93</v>
      </c>
      <c r="AF32" s="34">
        <v>4624</v>
      </c>
      <c r="AG32" s="34">
        <v>93000000000</v>
      </c>
      <c r="AH32" s="33" t="s">
        <v>87</v>
      </c>
      <c r="AI32" s="40">
        <f t="shared" si="16"/>
        <v>43426</v>
      </c>
      <c r="AJ32" s="40">
        <v>43452</v>
      </c>
      <c r="AK32" s="40">
        <f>AJ32+30</f>
        <v>43482</v>
      </c>
      <c r="AL32" s="41">
        <v>2019</v>
      </c>
      <c r="AM32" s="35"/>
      <c r="AN32" s="41"/>
      <c r="AO32" s="35"/>
      <c r="AP32" s="35"/>
      <c r="AQ32" s="35"/>
      <c r="AR32" s="35"/>
      <c r="AS32" s="33" t="s">
        <v>278</v>
      </c>
      <c r="AT32" s="33" t="s">
        <v>278</v>
      </c>
      <c r="AU32" s="33" t="s">
        <v>278</v>
      </c>
      <c r="AV32" s="33" t="s">
        <v>276</v>
      </c>
      <c r="AW32" s="35"/>
      <c r="AX32" s="35"/>
      <c r="AY32" s="28">
        <v>23</v>
      </c>
    </row>
    <row r="33" spans="1:51" s="13" customFormat="1" ht="41.4">
      <c r="A33" s="34" t="s">
        <v>180</v>
      </c>
      <c r="B33" s="32" t="s">
        <v>404</v>
      </c>
      <c r="C33" s="42" t="s">
        <v>75</v>
      </c>
      <c r="D33" s="42" t="s">
        <v>282</v>
      </c>
      <c r="E33" s="14" t="s">
        <v>81</v>
      </c>
      <c r="F33" s="32">
        <v>1</v>
      </c>
      <c r="G33" s="14" t="s">
        <v>77</v>
      </c>
      <c r="H33" s="37">
        <v>27.1</v>
      </c>
      <c r="I33" s="37">
        <v>27.1</v>
      </c>
      <c r="J33" s="34">
        <v>1</v>
      </c>
      <c r="K33" s="35"/>
      <c r="L33" s="24" t="s">
        <v>276</v>
      </c>
      <c r="M33" s="14" t="s">
        <v>281</v>
      </c>
      <c r="N33" s="33" t="s">
        <v>280</v>
      </c>
      <c r="O33" s="38">
        <f>Q33</f>
        <v>2074.8000000000002</v>
      </c>
      <c r="P33" s="39"/>
      <c r="Q33" s="19">
        <v>2074.8000000000002</v>
      </c>
      <c r="R33" s="38">
        <f t="shared" si="14"/>
        <v>2448.2640000000001</v>
      </c>
      <c r="S33" s="34" t="s">
        <v>90</v>
      </c>
      <c r="T33" s="33" t="s">
        <v>75</v>
      </c>
      <c r="U33" s="33" t="s">
        <v>92</v>
      </c>
      <c r="V33" s="40">
        <v>43353</v>
      </c>
      <c r="W33" s="40">
        <f t="shared" si="15"/>
        <v>43398</v>
      </c>
      <c r="X33" s="35"/>
      <c r="Y33" s="35"/>
      <c r="Z33" s="35"/>
      <c r="AA33" s="35"/>
      <c r="AB33" s="14" t="s">
        <v>77</v>
      </c>
      <c r="AC33" s="35"/>
      <c r="AD33" s="34">
        <v>796</v>
      </c>
      <c r="AE33" s="14" t="s">
        <v>93</v>
      </c>
      <c r="AF33" s="34">
        <v>6</v>
      </c>
      <c r="AG33" s="34">
        <v>93000000000</v>
      </c>
      <c r="AH33" s="33" t="s">
        <v>87</v>
      </c>
      <c r="AI33" s="40">
        <f t="shared" si="16"/>
        <v>43418</v>
      </c>
      <c r="AJ33" s="40">
        <v>43452</v>
      </c>
      <c r="AK33" s="40">
        <f>AJ33+30</f>
        <v>43482</v>
      </c>
      <c r="AL33" s="41">
        <v>2019</v>
      </c>
      <c r="AM33" s="35"/>
      <c r="AN33" s="41"/>
      <c r="AO33" s="35"/>
      <c r="AP33" s="35"/>
      <c r="AQ33" s="35"/>
      <c r="AR33" s="35"/>
      <c r="AS33" s="33" t="s">
        <v>278</v>
      </c>
      <c r="AT33" s="33" t="s">
        <v>278</v>
      </c>
      <c r="AU33" s="33" t="s">
        <v>278</v>
      </c>
      <c r="AV33" s="33" t="s">
        <v>276</v>
      </c>
      <c r="AW33" s="35"/>
      <c r="AX33" s="35"/>
      <c r="AY33" s="28">
        <v>24</v>
      </c>
    </row>
    <row r="34" spans="1:51" s="13" customFormat="1" ht="55.2">
      <c r="A34" s="34" t="s">
        <v>180</v>
      </c>
      <c r="B34" s="32" t="s">
        <v>405</v>
      </c>
      <c r="C34" s="42" t="s">
        <v>75</v>
      </c>
      <c r="D34" s="42" t="s">
        <v>282</v>
      </c>
      <c r="E34" s="14" t="s">
        <v>81</v>
      </c>
      <c r="F34" s="32">
        <v>1</v>
      </c>
      <c r="G34" s="14" t="s">
        <v>287</v>
      </c>
      <c r="H34" s="37">
        <v>27.12</v>
      </c>
      <c r="I34" s="37" t="s">
        <v>285</v>
      </c>
      <c r="J34" s="34">
        <v>1</v>
      </c>
      <c r="K34" s="35"/>
      <c r="L34" s="24" t="s">
        <v>276</v>
      </c>
      <c r="M34" s="14" t="s">
        <v>281</v>
      </c>
      <c r="N34" s="33" t="s">
        <v>280</v>
      </c>
      <c r="O34" s="38">
        <v>252.88672</v>
      </c>
      <c r="P34" s="39"/>
      <c r="Q34" s="19">
        <v>252.88672</v>
      </c>
      <c r="R34" s="38">
        <f t="shared" si="14"/>
        <v>298.40632959999999</v>
      </c>
      <c r="S34" s="34" t="s">
        <v>90</v>
      </c>
      <c r="T34" s="33" t="s">
        <v>75</v>
      </c>
      <c r="U34" s="33" t="s">
        <v>92</v>
      </c>
      <c r="V34" s="40">
        <v>43353</v>
      </c>
      <c r="W34" s="40">
        <f t="shared" si="15"/>
        <v>43398</v>
      </c>
      <c r="X34" s="35"/>
      <c r="Y34" s="35"/>
      <c r="Z34" s="35"/>
      <c r="AA34" s="35"/>
      <c r="AB34" s="14" t="s">
        <v>287</v>
      </c>
      <c r="AC34" s="35"/>
      <c r="AD34" s="34">
        <v>796</v>
      </c>
      <c r="AE34" s="14" t="s">
        <v>93</v>
      </c>
      <c r="AF34" s="34">
        <v>16</v>
      </c>
      <c r="AG34" s="34">
        <v>93000000000</v>
      </c>
      <c r="AH34" s="33" t="s">
        <v>87</v>
      </c>
      <c r="AI34" s="40">
        <f t="shared" si="16"/>
        <v>43418</v>
      </c>
      <c r="AJ34" s="40">
        <v>43452</v>
      </c>
      <c r="AK34" s="40">
        <f>AJ34+30</f>
        <v>43482</v>
      </c>
      <c r="AL34" s="41">
        <v>2019</v>
      </c>
      <c r="AM34" s="35"/>
      <c r="AN34" s="41"/>
      <c r="AO34" s="35"/>
      <c r="AP34" s="35"/>
      <c r="AQ34" s="35"/>
      <c r="AR34" s="35"/>
      <c r="AS34" s="33" t="s">
        <v>278</v>
      </c>
      <c r="AT34" s="33" t="s">
        <v>278</v>
      </c>
      <c r="AU34" s="33" t="s">
        <v>278</v>
      </c>
      <c r="AV34" s="33" t="s">
        <v>276</v>
      </c>
      <c r="AW34" s="35"/>
      <c r="AX34" s="35"/>
      <c r="AY34" s="28">
        <v>25</v>
      </c>
    </row>
    <row r="35" spans="1:51" s="54" customFormat="1" ht="66.599999999999994" customHeight="1">
      <c r="A35" s="43" t="s">
        <v>180</v>
      </c>
      <c r="B35" s="32" t="s">
        <v>406</v>
      </c>
      <c r="C35" s="44" t="s">
        <v>75</v>
      </c>
      <c r="D35" s="44" t="s">
        <v>282</v>
      </c>
      <c r="E35" s="45" t="s">
        <v>81</v>
      </c>
      <c r="F35" s="32">
        <v>1</v>
      </c>
      <c r="G35" s="45" t="s">
        <v>183</v>
      </c>
      <c r="H35" s="46">
        <v>46.71</v>
      </c>
      <c r="I35" s="46" t="s">
        <v>184</v>
      </c>
      <c r="J35" s="43">
        <v>1</v>
      </c>
      <c r="K35" s="47"/>
      <c r="L35" s="24" t="s">
        <v>276</v>
      </c>
      <c r="M35" s="45" t="s">
        <v>281</v>
      </c>
      <c r="N35" s="48" t="s">
        <v>280</v>
      </c>
      <c r="O35" s="49">
        <v>14647</v>
      </c>
      <c r="P35" s="50"/>
      <c r="Q35" s="51">
        <v>14647</v>
      </c>
      <c r="R35" s="49">
        <f t="shared" si="14"/>
        <v>17283.46</v>
      </c>
      <c r="S35" s="43" t="s">
        <v>185</v>
      </c>
      <c r="T35" s="48" t="s">
        <v>75</v>
      </c>
      <c r="U35" s="33" t="s">
        <v>92</v>
      </c>
      <c r="V35" s="52">
        <v>43353</v>
      </c>
      <c r="W35" s="52">
        <f>V35+45</f>
        <v>43398</v>
      </c>
      <c r="X35" s="47"/>
      <c r="Y35" s="47"/>
      <c r="Z35" s="47"/>
      <c r="AA35" s="47"/>
      <c r="AB35" s="45" t="s">
        <v>183</v>
      </c>
      <c r="AC35" s="47"/>
      <c r="AD35" s="43">
        <v>112</v>
      </c>
      <c r="AE35" s="43" t="s">
        <v>94</v>
      </c>
      <c r="AF35" s="43">
        <v>380090.30499999999</v>
      </c>
      <c r="AG35" s="43">
        <v>93000000000</v>
      </c>
      <c r="AH35" s="48" t="s">
        <v>87</v>
      </c>
      <c r="AI35" s="52">
        <f>W35+20</f>
        <v>43418</v>
      </c>
      <c r="AJ35" s="52">
        <f>AI35</f>
        <v>43418</v>
      </c>
      <c r="AK35" s="52">
        <v>43475</v>
      </c>
      <c r="AL35" s="53">
        <v>2019</v>
      </c>
      <c r="AM35" s="47"/>
      <c r="AN35" s="53"/>
      <c r="AO35" s="47"/>
      <c r="AP35" s="47"/>
      <c r="AQ35" s="47"/>
      <c r="AR35" s="47"/>
      <c r="AS35" s="48" t="s">
        <v>278</v>
      </c>
      <c r="AT35" s="48" t="s">
        <v>278</v>
      </c>
      <c r="AU35" s="48" t="s">
        <v>278</v>
      </c>
      <c r="AV35" s="48" t="s">
        <v>276</v>
      </c>
      <c r="AW35" s="47"/>
      <c r="AX35" s="92"/>
      <c r="AY35" s="28">
        <v>26</v>
      </c>
    </row>
    <row r="36" spans="1:51" s="13" customFormat="1" ht="69">
      <c r="A36" s="34" t="s">
        <v>180</v>
      </c>
      <c r="B36" s="32" t="s">
        <v>407</v>
      </c>
      <c r="C36" s="42" t="s">
        <v>75</v>
      </c>
      <c r="D36" s="42" t="s">
        <v>286</v>
      </c>
      <c r="E36" s="14" t="s">
        <v>81</v>
      </c>
      <c r="F36" s="32">
        <v>1</v>
      </c>
      <c r="G36" s="14" t="s">
        <v>212</v>
      </c>
      <c r="H36" s="37" t="s">
        <v>213</v>
      </c>
      <c r="I36" s="37">
        <v>29.3</v>
      </c>
      <c r="J36" s="34">
        <v>2</v>
      </c>
      <c r="K36" s="35"/>
      <c r="L36" s="24" t="s">
        <v>276</v>
      </c>
      <c r="M36" s="14" t="s">
        <v>281</v>
      </c>
      <c r="N36" s="33" t="s">
        <v>280</v>
      </c>
      <c r="O36" s="38">
        <v>499.58640000000003</v>
      </c>
      <c r="P36" s="39"/>
      <c r="Q36" s="19">
        <v>499.58640000000003</v>
      </c>
      <c r="R36" s="38">
        <f t="shared" si="14"/>
        <v>589.51195199999995</v>
      </c>
      <c r="S36" s="34" t="s">
        <v>90</v>
      </c>
      <c r="T36" s="33" t="s">
        <v>75</v>
      </c>
      <c r="U36" s="33" t="s">
        <v>92</v>
      </c>
      <c r="V36" s="40">
        <v>43353</v>
      </c>
      <c r="W36" s="40">
        <f t="shared" si="15"/>
        <v>43398</v>
      </c>
      <c r="X36" s="35"/>
      <c r="Y36" s="35"/>
      <c r="Z36" s="35"/>
      <c r="AA36" s="35"/>
      <c r="AB36" s="14" t="s">
        <v>212</v>
      </c>
      <c r="AC36" s="35"/>
      <c r="AD36" s="34">
        <v>796</v>
      </c>
      <c r="AE36" s="14" t="s">
        <v>93</v>
      </c>
      <c r="AF36" s="34">
        <v>108</v>
      </c>
      <c r="AG36" s="34">
        <v>93000000000</v>
      </c>
      <c r="AH36" s="33" t="s">
        <v>87</v>
      </c>
      <c r="AI36" s="40">
        <f t="shared" si="16"/>
        <v>43418</v>
      </c>
      <c r="AJ36" s="40">
        <v>43452</v>
      </c>
      <c r="AK36" s="40">
        <f t="shared" ref="AK36:AK45" si="17">AJ36+30</f>
        <v>43482</v>
      </c>
      <c r="AL36" s="41">
        <v>2019</v>
      </c>
      <c r="AM36" s="35"/>
      <c r="AN36" s="41"/>
      <c r="AO36" s="35"/>
      <c r="AP36" s="35"/>
      <c r="AQ36" s="35"/>
      <c r="AR36" s="35"/>
      <c r="AS36" s="33" t="s">
        <v>278</v>
      </c>
      <c r="AT36" s="33" t="s">
        <v>278</v>
      </c>
      <c r="AU36" s="33" t="s">
        <v>278</v>
      </c>
      <c r="AV36" s="33" t="s">
        <v>276</v>
      </c>
      <c r="AW36" s="35"/>
      <c r="AX36" s="35"/>
      <c r="AY36" s="28">
        <v>27</v>
      </c>
    </row>
    <row r="37" spans="1:51" s="13" customFormat="1" ht="69">
      <c r="A37" s="34" t="s">
        <v>180</v>
      </c>
      <c r="B37" s="32" t="s">
        <v>408</v>
      </c>
      <c r="C37" s="42" t="s">
        <v>75</v>
      </c>
      <c r="D37" s="42" t="s">
        <v>286</v>
      </c>
      <c r="E37" s="14" t="s">
        <v>81</v>
      </c>
      <c r="F37" s="32">
        <v>1</v>
      </c>
      <c r="G37" s="14" t="s">
        <v>214</v>
      </c>
      <c r="H37" s="37" t="s">
        <v>213</v>
      </c>
      <c r="I37" s="37">
        <v>29.3</v>
      </c>
      <c r="J37" s="34">
        <v>2</v>
      </c>
      <c r="K37" s="35"/>
      <c r="L37" s="24" t="s">
        <v>276</v>
      </c>
      <c r="M37" s="14" t="s">
        <v>281</v>
      </c>
      <c r="N37" s="33" t="s">
        <v>280</v>
      </c>
      <c r="O37" s="38">
        <v>252.68664000000001</v>
      </c>
      <c r="P37" s="39"/>
      <c r="Q37" s="19">
        <v>252.68664000000001</v>
      </c>
      <c r="R37" s="38">
        <f t="shared" si="14"/>
        <v>298.17023519999998</v>
      </c>
      <c r="S37" s="34" t="s">
        <v>90</v>
      </c>
      <c r="T37" s="33" t="s">
        <v>75</v>
      </c>
      <c r="U37" s="33" t="s">
        <v>92</v>
      </c>
      <c r="V37" s="40">
        <v>43353</v>
      </c>
      <c r="W37" s="40">
        <f t="shared" si="15"/>
        <v>43398</v>
      </c>
      <c r="X37" s="35"/>
      <c r="Y37" s="35"/>
      <c r="Z37" s="35"/>
      <c r="AA37" s="35"/>
      <c r="AB37" s="14" t="s">
        <v>214</v>
      </c>
      <c r="AC37" s="35"/>
      <c r="AD37" s="34">
        <v>796</v>
      </c>
      <c r="AE37" s="14" t="s">
        <v>93</v>
      </c>
      <c r="AF37" s="34">
        <v>120</v>
      </c>
      <c r="AG37" s="34">
        <v>93000000000</v>
      </c>
      <c r="AH37" s="33" t="s">
        <v>87</v>
      </c>
      <c r="AI37" s="40">
        <f t="shared" si="16"/>
        <v>43418</v>
      </c>
      <c r="AJ37" s="40">
        <v>43452</v>
      </c>
      <c r="AK37" s="40">
        <f t="shared" si="17"/>
        <v>43482</v>
      </c>
      <c r="AL37" s="41">
        <v>2019</v>
      </c>
      <c r="AM37" s="35"/>
      <c r="AN37" s="41"/>
      <c r="AO37" s="35"/>
      <c r="AP37" s="35"/>
      <c r="AQ37" s="35"/>
      <c r="AR37" s="35"/>
      <c r="AS37" s="33" t="s">
        <v>278</v>
      </c>
      <c r="AT37" s="33" t="s">
        <v>278</v>
      </c>
      <c r="AU37" s="33" t="s">
        <v>278</v>
      </c>
      <c r="AV37" s="33" t="s">
        <v>276</v>
      </c>
      <c r="AW37" s="35"/>
      <c r="AX37" s="35"/>
      <c r="AY37" s="28">
        <v>28</v>
      </c>
    </row>
    <row r="38" spans="1:51" s="13" customFormat="1" ht="69">
      <c r="A38" s="34" t="s">
        <v>180</v>
      </c>
      <c r="B38" s="32" t="s">
        <v>409</v>
      </c>
      <c r="C38" s="42" t="s">
        <v>75</v>
      </c>
      <c r="D38" s="42" t="s">
        <v>286</v>
      </c>
      <c r="E38" s="14" t="s">
        <v>81</v>
      </c>
      <c r="F38" s="32">
        <v>1</v>
      </c>
      <c r="G38" s="14" t="s">
        <v>215</v>
      </c>
      <c r="H38" s="37" t="s">
        <v>213</v>
      </c>
      <c r="I38" s="37">
        <v>29.3</v>
      </c>
      <c r="J38" s="34">
        <v>2</v>
      </c>
      <c r="K38" s="35"/>
      <c r="L38" s="24" t="s">
        <v>276</v>
      </c>
      <c r="M38" s="14" t="s">
        <v>281</v>
      </c>
      <c r="N38" s="33" t="s">
        <v>280</v>
      </c>
      <c r="O38" s="38">
        <v>367.58879999999999</v>
      </c>
      <c r="P38" s="39"/>
      <c r="Q38" s="19">
        <v>367.58879999999999</v>
      </c>
      <c r="R38" s="38">
        <f t="shared" si="14"/>
        <v>433.75478399999997</v>
      </c>
      <c r="S38" s="34" t="s">
        <v>90</v>
      </c>
      <c r="T38" s="33" t="s">
        <v>75</v>
      </c>
      <c r="U38" s="33" t="s">
        <v>92</v>
      </c>
      <c r="V38" s="40">
        <v>43353</v>
      </c>
      <c r="W38" s="40">
        <f t="shared" si="15"/>
        <v>43398</v>
      </c>
      <c r="X38" s="35"/>
      <c r="Y38" s="35"/>
      <c r="Z38" s="35"/>
      <c r="AA38" s="35"/>
      <c r="AB38" s="14" t="s">
        <v>215</v>
      </c>
      <c r="AC38" s="35"/>
      <c r="AD38" s="34">
        <v>796</v>
      </c>
      <c r="AE38" s="14" t="s">
        <v>93</v>
      </c>
      <c r="AF38" s="34">
        <v>348</v>
      </c>
      <c r="AG38" s="34">
        <v>93000000000</v>
      </c>
      <c r="AH38" s="33" t="s">
        <v>87</v>
      </c>
      <c r="AI38" s="40">
        <f t="shared" si="16"/>
        <v>43418</v>
      </c>
      <c r="AJ38" s="40">
        <v>43452</v>
      </c>
      <c r="AK38" s="40">
        <f t="shared" si="17"/>
        <v>43482</v>
      </c>
      <c r="AL38" s="41">
        <v>2019</v>
      </c>
      <c r="AM38" s="35"/>
      <c r="AN38" s="41"/>
      <c r="AO38" s="35"/>
      <c r="AP38" s="35"/>
      <c r="AQ38" s="35"/>
      <c r="AR38" s="35"/>
      <c r="AS38" s="33" t="s">
        <v>278</v>
      </c>
      <c r="AT38" s="33" t="s">
        <v>278</v>
      </c>
      <c r="AU38" s="33" t="s">
        <v>278</v>
      </c>
      <c r="AV38" s="33" t="s">
        <v>276</v>
      </c>
      <c r="AW38" s="35"/>
      <c r="AX38" s="35"/>
      <c r="AY38" s="28">
        <v>29</v>
      </c>
    </row>
    <row r="39" spans="1:51" s="13" customFormat="1" ht="69">
      <c r="A39" s="34" t="s">
        <v>180</v>
      </c>
      <c r="B39" s="32" t="s">
        <v>410</v>
      </c>
      <c r="C39" s="42" t="s">
        <v>75</v>
      </c>
      <c r="D39" s="42" t="s">
        <v>286</v>
      </c>
      <c r="E39" s="14" t="s">
        <v>81</v>
      </c>
      <c r="F39" s="32">
        <v>1</v>
      </c>
      <c r="G39" s="14" t="s">
        <v>211</v>
      </c>
      <c r="H39" s="37">
        <v>45.32</v>
      </c>
      <c r="I39" s="37">
        <v>29.3</v>
      </c>
      <c r="J39" s="34">
        <v>2</v>
      </c>
      <c r="K39" s="35"/>
      <c r="L39" s="24" t="s">
        <v>276</v>
      </c>
      <c r="M39" s="14" t="s">
        <v>281</v>
      </c>
      <c r="N39" s="33" t="s">
        <v>280</v>
      </c>
      <c r="O39" s="38">
        <v>537.73008000000004</v>
      </c>
      <c r="P39" s="39"/>
      <c r="Q39" s="19">
        <v>537.73008000000004</v>
      </c>
      <c r="R39" s="38">
        <f t="shared" si="14"/>
        <v>634.52149440000005</v>
      </c>
      <c r="S39" s="34" t="s">
        <v>90</v>
      </c>
      <c r="T39" s="33" t="s">
        <v>75</v>
      </c>
      <c r="U39" s="33" t="s">
        <v>92</v>
      </c>
      <c r="V39" s="40">
        <v>43353</v>
      </c>
      <c r="W39" s="40">
        <f t="shared" si="15"/>
        <v>43398</v>
      </c>
      <c r="X39" s="35"/>
      <c r="Y39" s="35"/>
      <c r="Z39" s="35"/>
      <c r="AA39" s="35"/>
      <c r="AB39" s="14" t="s">
        <v>211</v>
      </c>
      <c r="AC39" s="35"/>
      <c r="AD39" s="34">
        <v>796</v>
      </c>
      <c r="AE39" s="14" t="s">
        <v>93</v>
      </c>
      <c r="AF39" s="34">
        <v>72</v>
      </c>
      <c r="AG39" s="34">
        <v>93000000000</v>
      </c>
      <c r="AH39" s="33" t="s">
        <v>87</v>
      </c>
      <c r="AI39" s="40">
        <f t="shared" si="16"/>
        <v>43418</v>
      </c>
      <c r="AJ39" s="40">
        <v>43452</v>
      </c>
      <c r="AK39" s="40">
        <f t="shared" si="17"/>
        <v>43482</v>
      </c>
      <c r="AL39" s="41">
        <v>2019</v>
      </c>
      <c r="AM39" s="35"/>
      <c r="AN39" s="41"/>
      <c r="AO39" s="35"/>
      <c r="AP39" s="35"/>
      <c r="AQ39" s="35"/>
      <c r="AR39" s="35"/>
      <c r="AS39" s="33" t="s">
        <v>278</v>
      </c>
      <c r="AT39" s="33" t="s">
        <v>278</v>
      </c>
      <c r="AU39" s="33" t="s">
        <v>278</v>
      </c>
      <c r="AV39" s="33" t="s">
        <v>276</v>
      </c>
      <c r="AW39" s="35"/>
      <c r="AX39" s="35"/>
      <c r="AY39" s="28">
        <v>30</v>
      </c>
    </row>
    <row r="40" spans="1:51" s="13" customFormat="1" ht="69">
      <c r="A40" s="34" t="s">
        <v>180</v>
      </c>
      <c r="B40" s="32" t="s">
        <v>411</v>
      </c>
      <c r="C40" s="42" t="s">
        <v>75</v>
      </c>
      <c r="D40" s="42" t="s">
        <v>286</v>
      </c>
      <c r="E40" s="14" t="s">
        <v>81</v>
      </c>
      <c r="F40" s="32">
        <v>1</v>
      </c>
      <c r="G40" s="14" t="s">
        <v>216</v>
      </c>
      <c r="H40" s="37" t="s">
        <v>213</v>
      </c>
      <c r="I40" s="37">
        <v>29.3</v>
      </c>
      <c r="J40" s="34">
        <v>2</v>
      </c>
      <c r="K40" s="35"/>
      <c r="L40" s="24" t="s">
        <v>276</v>
      </c>
      <c r="M40" s="14" t="s">
        <v>281</v>
      </c>
      <c r="N40" s="33" t="s">
        <v>280</v>
      </c>
      <c r="O40" s="38">
        <v>358.26983999999999</v>
      </c>
      <c r="P40" s="39"/>
      <c r="Q40" s="19">
        <v>358.26983999999999</v>
      </c>
      <c r="R40" s="38">
        <f t="shared" si="14"/>
        <v>422.75841119999995</v>
      </c>
      <c r="S40" s="34" t="s">
        <v>90</v>
      </c>
      <c r="T40" s="33" t="s">
        <v>75</v>
      </c>
      <c r="U40" s="33" t="s">
        <v>92</v>
      </c>
      <c r="V40" s="40">
        <v>43353</v>
      </c>
      <c r="W40" s="40">
        <f t="shared" si="15"/>
        <v>43398</v>
      </c>
      <c r="X40" s="35"/>
      <c r="Y40" s="35"/>
      <c r="Z40" s="35"/>
      <c r="AA40" s="35"/>
      <c r="AB40" s="14" t="s">
        <v>216</v>
      </c>
      <c r="AC40" s="35"/>
      <c r="AD40" s="34">
        <v>796</v>
      </c>
      <c r="AE40" s="14" t="s">
        <v>93</v>
      </c>
      <c r="AF40" s="34">
        <v>360</v>
      </c>
      <c r="AG40" s="34">
        <v>93000000000</v>
      </c>
      <c r="AH40" s="33" t="s">
        <v>87</v>
      </c>
      <c r="AI40" s="40">
        <f t="shared" si="16"/>
        <v>43418</v>
      </c>
      <c r="AJ40" s="40">
        <v>43452</v>
      </c>
      <c r="AK40" s="40">
        <f t="shared" si="17"/>
        <v>43482</v>
      </c>
      <c r="AL40" s="41">
        <v>2019</v>
      </c>
      <c r="AM40" s="35"/>
      <c r="AN40" s="41"/>
      <c r="AO40" s="35"/>
      <c r="AP40" s="35"/>
      <c r="AQ40" s="35"/>
      <c r="AR40" s="35"/>
      <c r="AS40" s="33" t="s">
        <v>278</v>
      </c>
      <c r="AT40" s="33" t="s">
        <v>278</v>
      </c>
      <c r="AU40" s="33" t="s">
        <v>278</v>
      </c>
      <c r="AV40" s="33" t="s">
        <v>276</v>
      </c>
      <c r="AW40" s="35"/>
      <c r="AX40" s="35"/>
      <c r="AY40" s="28">
        <v>31</v>
      </c>
    </row>
    <row r="41" spans="1:51" s="13" customFormat="1" ht="82.8">
      <c r="A41" s="34" t="s">
        <v>180</v>
      </c>
      <c r="B41" s="32" t="s">
        <v>412</v>
      </c>
      <c r="C41" s="42" t="s">
        <v>75</v>
      </c>
      <c r="D41" s="42" t="s">
        <v>286</v>
      </c>
      <c r="E41" s="14" t="s">
        <v>81</v>
      </c>
      <c r="F41" s="32">
        <v>1</v>
      </c>
      <c r="G41" s="14" t="s">
        <v>217</v>
      </c>
      <c r="H41" s="37" t="s">
        <v>213</v>
      </c>
      <c r="I41" s="37">
        <v>29.3</v>
      </c>
      <c r="J41" s="34">
        <v>2</v>
      </c>
      <c r="K41" s="35"/>
      <c r="L41" s="24" t="s">
        <v>276</v>
      </c>
      <c r="M41" s="14" t="s">
        <v>281</v>
      </c>
      <c r="N41" s="33" t="s">
        <v>280</v>
      </c>
      <c r="O41" s="38">
        <v>249.64992000000001</v>
      </c>
      <c r="P41" s="39"/>
      <c r="Q41" s="19">
        <v>249.64992000000001</v>
      </c>
      <c r="R41" s="38">
        <f t="shared" si="14"/>
        <v>294.58690560000002</v>
      </c>
      <c r="S41" s="34" t="s">
        <v>90</v>
      </c>
      <c r="T41" s="33" t="s">
        <v>75</v>
      </c>
      <c r="U41" s="33" t="s">
        <v>92</v>
      </c>
      <c r="V41" s="40">
        <v>43353</v>
      </c>
      <c r="W41" s="40">
        <f t="shared" si="15"/>
        <v>43398</v>
      </c>
      <c r="X41" s="35"/>
      <c r="Y41" s="35"/>
      <c r="Z41" s="35"/>
      <c r="AA41" s="35"/>
      <c r="AB41" s="14" t="s">
        <v>217</v>
      </c>
      <c r="AC41" s="35"/>
      <c r="AD41" s="34">
        <v>796</v>
      </c>
      <c r="AE41" s="14" t="s">
        <v>93</v>
      </c>
      <c r="AF41" s="34">
        <v>456</v>
      </c>
      <c r="AG41" s="34">
        <v>93000000000</v>
      </c>
      <c r="AH41" s="33" t="s">
        <v>87</v>
      </c>
      <c r="AI41" s="40">
        <f t="shared" si="16"/>
        <v>43418</v>
      </c>
      <c r="AJ41" s="40">
        <v>43452</v>
      </c>
      <c r="AK41" s="40">
        <f t="shared" si="17"/>
        <v>43482</v>
      </c>
      <c r="AL41" s="41">
        <v>2019</v>
      </c>
      <c r="AM41" s="35"/>
      <c r="AN41" s="41"/>
      <c r="AO41" s="35"/>
      <c r="AP41" s="35"/>
      <c r="AQ41" s="35"/>
      <c r="AR41" s="35"/>
      <c r="AS41" s="33" t="s">
        <v>278</v>
      </c>
      <c r="AT41" s="33" t="s">
        <v>278</v>
      </c>
      <c r="AU41" s="33" t="s">
        <v>278</v>
      </c>
      <c r="AV41" s="33" t="s">
        <v>276</v>
      </c>
      <c r="AW41" s="35"/>
      <c r="AX41" s="35"/>
      <c r="AY41" s="28">
        <v>32</v>
      </c>
    </row>
    <row r="42" spans="1:51" s="13" customFormat="1" ht="69">
      <c r="A42" s="34" t="s">
        <v>180</v>
      </c>
      <c r="B42" s="32" t="s">
        <v>413</v>
      </c>
      <c r="C42" s="42" t="s">
        <v>75</v>
      </c>
      <c r="D42" s="42" t="s">
        <v>282</v>
      </c>
      <c r="E42" s="14" t="s">
        <v>81</v>
      </c>
      <c r="F42" s="32">
        <v>1</v>
      </c>
      <c r="G42" s="14" t="s">
        <v>186</v>
      </c>
      <c r="H42" s="37">
        <v>27.12</v>
      </c>
      <c r="I42" s="37" t="s">
        <v>285</v>
      </c>
      <c r="J42" s="34">
        <v>1</v>
      </c>
      <c r="K42" s="35"/>
      <c r="L42" s="24" t="s">
        <v>276</v>
      </c>
      <c r="M42" s="14" t="s">
        <v>281</v>
      </c>
      <c r="N42" s="33" t="s">
        <v>280</v>
      </c>
      <c r="O42" s="38">
        <v>1540.58656</v>
      </c>
      <c r="P42" s="39"/>
      <c r="Q42" s="19">
        <v>1540.58656</v>
      </c>
      <c r="R42" s="38">
        <f t="shared" si="14"/>
        <v>1817.8921407999999</v>
      </c>
      <c r="S42" s="34" t="s">
        <v>90</v>
      </c>
      <c r="T42" s="33" t="s">
        <v>75</v>
      </c>
      <c r="U42" s="33" t="s">
        <v>92</v>
      </c>
      <c r="V42" s="40">
        <v>43355</v>
      </c>
      <c r="W42" s="40">
        <f t="shared" si="15"/>
        <v>43400</v>
      </c>
      <c r="X42" s="35"/>
      <c r="Y42" s="35"/>
      <c r="Z42" s="35"/>
      <c r="AA42" s="35"/>
      <c r="AB42" s="14" t="s">
        <v>186</v>
      </c>
      <c r="AC42" s="35"/>
      <c r="AD42" s="34">
        <v>796</v>
      </c>
      <c r="AE42" s="14" t="s">
        <v>93</v>
      </c>
      <c r="AF42" s="34">
        <v>1259</v>
      </c>
      <c r="AG42" s="34">
        <v>93000000000</v>
      </c>
      <c r="AH42" s="33" t="s">
        <v>87</v>
      </c>
      <c r="AI42" s="40">
        <f t="shared" si="16"/>
        <v>43420</v>
      </c>
      <c r="AJ42" s="40">
        <v>43452</v>
      </c>
      <c r="AK42" s="40">
        <f t="shared" si="17"/>
        <v>43482</v>
      </c>
      <c r="AL42" s="41">
        <v>2019</v>
      </c>
      <c r="AM42" s="35"/>
      <c r="AN42" s="41"/>
      <c r="AO42" s="35"/>
      <c r="AP42" s="35"/>
      <c r="AQ42" s="35"/>
      <c r="AR42" s="35"/>
      <c r="AS42" s="33" t="s">
        <v>278</v>
      </c>
      <c r="AT42" s="33" t="s">
        <v>278</v>
      </c>
      <c r="AU42" s="33" t="s">
        <v>278</v>
      </c>
      <c r="AV42" s="33" t="s">
        <v>276</v>
      </c>
      <c r="AW42" s="35"/>
      <c r="AX42" s="35"/>
      <c r="AY42" s="28">
        <v>33</v>
      </c>
    </row>
    <row r="43" spans="1:51" s="13" customFormat="1" ht="69">
      <c r="A43" s="34" t="s">
        <v>180</v>
      </c>
      <c r="B43" s="32" t="s">
        <v>414</v>
      </c>
      <c r="C43" s="42" t="s">
        <v>75</v>
      </c>
      <c r="D43" s="42" t="s">
        <v>282</v>
      </c>
      <c r="E43" s="14" t="s">
        <v>81</v>
      </c>
      <c r="F43" s="32">
        <v>1</v>
      </c>
      <c r="G43" s="14" t="s">
        <v>283</v>
      </c>
      <c r="H43" s="37">
        <v>27.1</v>
      </c>
      <c r="I43" s="37" t="s">
        <v>284</v>
      </c>
      <c r="J43" s="34">
        <v>1</v>
      </c>
      <c r="K43" s="35"/>
      <c r="L43" s="24" t="s">
        <v>276</v>
      </c>
      <c r="M43" s="14" t="s">
        <v>281</v>
      </c>
      <c r="N43" s="33" t="s">
        <v>280</v>
      </c>
      <c r="O43" s="38">
        <v>205.89381</v>
      </c>
      <c r="P43" s="39"/>
      <c r="Q43" s="19">
        <v>205.89381</v>
      </c>
      <c r="R43" s="38">
        <f t="shared" si="14"/>
        <v>242.9546958</v>
      </c>
      <c r="S43" s="34" t="s">
        <v>90</v>
      </c>
      <c r="T43" s="33" t="s">
        <v>75</v>
      </c>
      <c r="U43" s="33" t="s">
        <v>92</v>
      </c>
      <c r="V43" s="40">
        <v>43355</v>
      </c>
      <c r="W43" s="40">
        <f t="shared" si="15"/>
        <v>43400</v>
      </c>
      <c r="X43" s="35"/>
      <c r="Y43" s="35"/>
      <c r="Z43" s="35"/>
      <c r="AA43" s="35"/>
      <c r="AB43" s="14" t="s">
        <v>283</v>
      </c>
      <c r="AC43" s="35"/>
      <c r="AD43" s="34">
        <v>796</v>
      </c>
      <c r="AE43" s="14" t="s">
        <v>93</v>
      </c>
      <c r="AF43" s="34">
        <v>189</v>
      </c>
      <c r="AG43" s="34">
        <v>93000000000</v>
      </c>
      <c r="AH43" s="33" t="s">
        <v>87</v>
      </c>
      <c r="AI43" s="40">
        <f t="shared" si="16"/>
        <v>43420</v>
      </c>
      <c r="AJ43" s="40">
        <v>43452</v>
      </c>
      <c r="AK43" s="40">
        <f t="shared" si="17"/>
        <v>43482</v>
      </c>
      <c r="AL43" s="41">
        <v>2019</v>
      </c>
      <c r="AM43" s="35"/>
      <c r="AN43" s="41"/>
      <c r="AO43" s="35"/>
      <c r="AP43" s="35"/>
      <c r="AQ43" s="35"/>
      <c r="AR43" s="35"/>
      <c r="AS43" s="33" t="s">
        <v>278</v>
      </c>
      <c r="AT43" s="33" t="s">
        <v>278</v>
      </c>
      <c r="AU43" s="33" t="s">
        <v>278</v>
      </c>
      <c r="AV43" s="33" t="s">
        <v>276</v>
      </c>
      <c r="AW43" s="35"/>
      <c r="AX43" s="35"/>
      <c r="AY43" s="28">
        <v>34</v>
      </c>
    </row>
    <row r="44" spans="1:51" s="13" customFormat="1" ht="55.2">
      <c r="A44" s="34" t="s">
        <v>180</v>
      </c>
      <c r="B44" s="32" t="s">
        <v>415</v>
      </c>
      <c r="C44" s="42" t="s">
        <v>75</v>
      </c>
      <c r="D44" s="42" t="s">
        <v>282</v>
      </c>
      <c r="E44" s="14" t="s">
        <v>81</v>
      </c>
      <c r="F44" s="32">
        <v>1</v>
      </c>
      <c r="G44" s="14" t="s">
        <v>187</v>
      </c>
      <c r="H44" s="37" t="s">
        <v>85</v>
      </c>
      <c r="I44" s="37" t="s">
        <v>85</v>
      </c>
      <c r="J44" s="34">
        <v>1</v>
      </c>
      <c r="K44" s="35"/>
      <c r="L44" s="24" t="s">
        <v>276</v>
      </c>
      <c r="M44" s="14" t="s">
        <v>281</v>
      </c>
      <c r="N44" s="33" t="s">
        <v>280</v>
      </c>
      <c r="O44" s="38">
        <v>3310.1271900000002</v>
      </c>
      <c r="P44" s="39"/>
      <c r="Q44" s="19">
        <v>3310.1271900000002</v>
      </c>
      <c r="R44" s="38">
        <f t="shared" si="14"/>
        <v>3905.9500841999998</v>
      </c>
      <c r="S44" s="34" t="s">
        <v>90</v>
      </c>
      <c r="T44" s="33" t="s">
        <v>75</v>
      </c>
      <c r="U44" s="33" t="s">
        <v>92</v>
      </c>
      <c r="V44" s="40">
        <v>43355</v>
      </c>
      <c r="W44" s="40">
        <f t="shared" si="15"/>
        <v>43400</v>
      </c>
      <c r="X44" s="35"/>
      <c r="Y44" s="35"/>
      <c r="Z44" s="35"/>
      <c r="AA44" s="35"/>
      <c r="AB44" s="14" t="s">
        <v>187</v>
      </c>
      <c r="AC44" s="35"/>
      <c r="AD44" s="34">
        <v>796</v>
      </c>
      <c r="AE44" s="14" t="s">
        <v>93</v>
      </c>
      <c r="AF44" s="34">
        <v>730</v>
      </c>
      <c r="AG44" s="34">
        <v>93000000000</v>
      </c>
      <c r="AH44" s="33" t="s">
        <v>87</v>
      </c>
      <c r="AI44" s="40">
        <f t="shared" si="16"/>
        <v>43420</v>
      </c>
      <c r="AJ44" s="40">
        <v>43452</v>
      </c>
      <c r="AK44" s="40">
        <f t="shared" si="17"/>
        <v>43482</v>
      </c>
      <c r="AL44" s="41">
        <v>2019</v>
      </c>
      <c r="AM44" s="35"/>
      <c r="AN44" s="41"/>
      <c r="AO44" s="35"/>
      <c r="AP44" s="35"/>
      <c r="AQ44" s="35"/>
      <c r="AR44" s="35"/>
      <c r="AS44" s="33" t="s">
        <v>278</v>
      </c>
      <c r="AT44" s="33" t="s">
        <v>278</v>
      </c>
      <c r="AU44" s="33" t="s">
        <v>278</v>
      </c>
      <c r="AV44" s="33" t="s">
        <v>276</v>
      </c>
      <c r="AW44" s="35"/>
      <c r="AX44" s="35"/>
      <c r="AY44" s="28">
        <v>35</v>
      </c>
    </row>
    <row r="45" spans="1:51" s="13" customFormat="1" ht="69">
      <c r="A45" s="34" t="s">
        <v>180</v>
      </c>
      <c r="B45" s="32" t="s">
        <v>416</v>
      </c>
      <c r="C45" s="42" t="s">
        <v>75</v>
      </c>
      <c r="D45" s="42" t="s">
        <v>282</v>
      </c>
      <c r="E45" s="14" t="s">
        <v>81</v>
      </c>
      <c r="F45" s="32">
        <v>1</v>
      </c>
      <c r="G45" s="14" t="s">
        <v>188</v>
      </c>
      <c r="H45" s="37" t="s">
        <v>189</v>
      </c>
      <c r="I45" s="37">
        <v>27.9</v>
      </c>
      <c r="J45" s="34">
        <v>1</v>
      </c>
      <c r="K45" s="35"/>
      <c r="L45" s="24" t="s">
        <v>276</v>
      </c>
      <c r="M45" s="14" t="s">
        <v>281</v>
      </c>
      <c r="N45" s="33" t="s">
        <v>280</v>
      </c>
      <c r="O45" s="38">
        <v>1308.5160000000001</v>
      </c>
      <c r="P45" s="39"/>
      <c r="Q45" s="19">
        <v>1308.5160000000001</v>
      </c>
      <c r="R45" s="38">
        <f t="shared" si="14"/>
        <v>1544.0488800000001</v>
      </c>
      <c r="S45" s="34" t="s">
        <v>90</v>
      </c>
      <c r="T45" s="33" t="s">
        <v>75</v>
      </c>
      <c r="U45" s="33" t="s">
        <v>92</v>
      </c>
      <c r="V45" s="40">
        <v>43355</v>
      </c>
      <c r="W45" s="40">
        <f t="shared" si="15"/>
        <v>43400</v>
      </c>
      <c r="X45" s="35"/>
      <c r="Y45" s="35"/>
      <c r="Z45" s="35"/>
      <c r="AA45" s="35"/>
      <c r="AB45" s="14" t="s">
        <v>188</v>
      </c>
      <c r="AC45" s="35"/>
      <c r="AD45" s="34">
        <v>796</v>
      </c>
      <c r="AE45" s="14" t="s">
        <v>93</v>
      </c>
      <c r="AF45" s="34">
        <v>264</v>
      </c>
      <c r="AG45" s="34">
        <v>93000000000</v>
      </c>
      <c r="AH45" s="33" t="s">
        <v>87</v>
      </c>
      <c r="AI45" s="40">
        <f t="shared" si="16"/>
        <v>43420</v>
      </c>
      <c r="AJ45" s="40">
        <v>43452</v>
      </c>
      <c r="AK45" s="40">
        <f t="shared" si="17"/>
        <v>43482</v>
      </c>
      <c r="AL45" s="41">
        <v>2019</v>
      </c>
      <c r="AM45" s="35"/>
      <c r="AN45" s="41"/>
      <c r="AO45" s="35"/>
      <c r="AP45" s="35"/>
      <c r="AQ45" s="35"/>
      <c r="AR45" s="35"/>
      <c r="AS45" s="33" t="s">
        <v>278</v>
      </c>
      <c r="AT45" s="33" t="s">
        <v>278</v>
      </c>
      <c r="AU45" s="33" t="s">
        <v>278</v>
      </c>
      <c r="AV45" s="33" t="s">
        <v>276</v>
      </c>
      <c r="AW45" s="35"/>
      <c r="AX45" s="35"/>
      <c r="AY45" s="28">
        <v>36</v>
      </c>
    </row>
    <row r="46" spans="1:51" s="13" customFormat="1" ht="41.4">
      <c r="A46" s="34" t="s">
        <v>180</v>
      </c>
      <c r="B46" s="32" t="s">
        <v>417</v>
      </c>
      <c r="C46" s="42" t="s">
        <v>75</v>
      </c>
      <c r="D46" s="42" t="s">
        <v>282</v>
      </c>
      <c r="E46" s="14" t="s">
        <v>81</v>
      </c>
      <c r="F46" s="32">
        <v>1</v>
      </c>
      <c r="G46" s="14" t="s">
        <v>190</v>
      </c>
      <c r="H46" s="37">
        <v>27.12</v>
      </c>
      <c r="I46" s="37" t="s">
        <v>288</v>
      </c>
      <c r="J46" s="34">
        <v>2</v>
      </c>
      <c r="K46" s="35"/>
      <c r="L46" s="24" t="s">
        <v>276</v>
      </c>
      <c r="M46" s="14" t="s">
        <v>281</v>
      </c>
      <c r="N46" s="33" t="s">
        <v>280</v>
      </c>
      <c r="O46" s="38">
        <v>135.6148</v>
      </c>
      <c r="P46" s="39"/>
      <c r="Q46" s="19">
        <v>135.6148</v>
      </c>
      <c r="R46" s="38">
        <f t="shared" si="14"/>
        <v>160.025464</v>
      </c>
      <c r="S46" s="34" t="s">
        <v>90</v>
      </c>
      <c r="T46" s="33" t="s">
        <v>75</v>
      </c>
      <c r="U46" s="33" t="s">
        <v>92</v>
      </c>
      <c r="V46" s="40">
        <v>43355</v>
      </c>
      <c r="W46" s="40">
        <f t="shared" si="15"/>
        <v>43400</v>
      </c>
      <c r="X46" s="35"/>
      <c r="Y46" s="35"/>
      <c r="Z46" s="35"/>
      <c r="AA46" s="35"/>
      <c r="AB46" s="14" t="s">
        <v>190</v>
      </c>
      <c r="AC46" s="35"/>
      <c r="AD46" s="34">
        <v>796</v>
      </c>
      <c r="AE46" s="14" t="s">
        <v>93</v>
      </c>
      <c r="AF46" s="34">
        <v>110</v>
      </c>
      <c r="AG46" s="34">
        <v>93000000000</v>
      </c>
      <c r="AH46" s="33" t="s">
        <v>87</v>
      </c>
      <c r="AI46" s="40">
        <f t="shared" si="16"/>
        <v>43420</v>
      </c>
      <c r="AJ46" s="40">
        <v>43452</v>
      </c>
      <c r="AK46" s="40">
        <f>AJ46+30</f>
        <v>43482</v>
      </c>
      <c r="AL46" s="41">
        <v>2019</v>
      </c>
      <c r="AM46" s="35"/>
      <c r="AN46" s="41"/>
      <c r="AO46" s="35"/>
      <c r="AP46" s="35"/>
      <c r="AQ46" s="35"/>
      <c r="AR46" s="35"/>
      <c r="AS46" s="33" t="s">
        <v>278</v>
      </c>
      <c r="AT46" s="33" t="s">
        <v>278</v>
      </c>
      <c r="AU46" s="33" t="s">
        <v>278</v>
      </c>
      <c r="AV46" s="33" t="s">
        <v>276</v>
      </c>
      <c r="AW46" s="35"/>
      <c r="AX46" s="35"/>
      <c r="AY46" s="28">
        <v>37</v>
      </c>
    </row>
    <row r="47" spans="1:51" s="13" customFormat="1" ht="69.75" customHeight="1">
      <c r="A47" s="34" t="s">
        <v>180</v>
      </c>
      <c r="B47" s="32" t="s">
        <v>418</v>
      </c>
      <c r="C47" s="42" t="s">
        <v>75</v>
      </c>
      <c r="D47" s="42" t="s">
        <v>282</v>
      </c>
      <c r="E47" s="14" t="s">
        <v>81</v>
      </c>
      <c r="F47" s="32">
        <v>1</v>
      </c>
      <c r="G47" s="14" t="s">
        <v>191</v>
      </c>
      <c r="H47" s="37" t="s">
        <v>291</v>
      </c>
      <c r="I47" s="37" t="s">
        <v>290</v>
      </c>
      <c r="J47" s="34">
        <v>1</v>
      </c>
      <c r="K47" s="35"/>
      <c r="L47" s="24" t="s">
        <v>276</v>
      </c>
      <c r="M47" s="14" t="s">
        <v>281</v>
      </c>
      <c r="N47" s="33" t="s">
        <v>280</v>
      </c>
      <c r="O47" s="38">
        <v>469.60424</v>
      </c>
      <c r="P47" s="39"/>
      <c r="Q47" s="19">
        <v>469.60424</v>
      </c>
      <c r="R47" s="38">
        <f t="shared" si="14"/>
        <v>554.13300319999996</v>
      </c>
      <c r="S47" s="34" t="s">
        <v>90</v>
      </c>
      <c r="T47" s="33" t="s">
        <v>75</v>
      </c>
      <c r="U47" s="33" t="s">
        <v>92</v>
      </c>
      <c r="V47" s="40">
        <v>43355</v>
      </c>
      <c r="W47" s="40">
        <f t="shared" si="15"/>
        <v>43400</v>
      </c>
      <c r="X47" s="35"/>
      <c r="Y47" s="35"/>
      <c r="Z47" s="35"/>
      <c r="AA47" s="35"/>
      <c r="AB47" s="14" t="s">
        <v>191</v>
      </c>
      <c r="AC47" s="35"/>
      <c r="AD47" s="34">
        <v>796</v>
      </c>
      <c r="AE47" s="14" t="s">
        <v>93</v>
      </c>
      <c r="AF47" s="34">
        <v>1365</v>
      </c>
      <c r="AG47" s="34">
        <v>93000000000</v>
      </c>
      <c r="AH47" s="33" t="s">
        <v>87</v>
      </c>
      <c r="AI47" s="40">
        <f t="shared" si="16"/>
        <v>43420</v>
      </c>
      <c r="AJ47" s="40">
        <v>43452</v>
      </c>
      <c r="AK47" s="40">
        <f>AJ47+30</f>
        <v>43482</v>
      </c>
      <c r="AL47" s="41">
        <v>2019</v>
      </c>
      <c r="AM47" s="35"/>
      <c r="AN47" s="41"/>
      <c r="AO47" s="35"/>
      <c r="AP47" s="35"/>
      <c r="AQ47" s="35"/>
      <c r="AR47" s="35"/>
      <c r="AS47" s="33" t="s">
        <v>278</v>
      </c>
      <c r="AT47" s="33" t="s">
        <v>278</v>
      </c>
      <c r="AU47" s="33" t="s">
        <v>278</v>
      </c>
      <c r="AV47" s="33" t="s">
        <v>276</v>
      </c>
      <c r="AW47" s="35"/>
      <c r="AX47" s="35"/>
      <c r="AY47" s="28">
        <v>38</v>
      </c>
    </row>
    <row r="48" spans="1:51" s="13" customFormat="1" ht="55.2">
      <c r="A48" s="55" t="s">
        <v>180</v>
      </c>
      <c r="B48" s="32" t="s">
        <v>419</v>
      </c>
      <c r="C48" s="42" t="s">
        <v>75</v>
      </c>
      <c r="D48" s="42" t="s">
        <v>282</v>
      </c>
      <c r="E48" s="14" t="s">
        <v>81</v>
      </c>
      <c r="F48" s="32">
        <v>1</v>
      </c>
      <c r="G48" s="14" t="s">
        <v>192</v>
      </c>
      <c r="H48" s="46" t="s">
        <v>193</v>
      </c>
      <c r="I48" s="46" t="s">
        <v>194</v>
      </c>
      <c r="J48" s="34">
        <v>1</v>
      </c>
      <c r="K48" s="35"/>
      <c r="L48" s="24" t="s">
        <v>276</v>
      </c>
      <c r="M48" s="14" t="s">
        <v>281</v>
      </c>
      <c r="N48" s="33" t="s">
        <v>280</v>
      </c>
      <c r="O48" s="38">
        <v>743.44200000000001</v>
      </c>
      <c r="P48" s="39"/>
      <c r="Q48" s="19">
        <v>743.44200000000001</v>
      </c>
      <c r="R48" s="38">
        <f t="shared" si="14"/>
        <v>877.26155999999992</v>
      </c>
      <c r="S48" s="34" t="s">
        <v>90</v>
      </c>
      <c r="T48" s="33" t="s">
        <v>75</v>
      </c>
      <c r="U48" s="33" t="s">
        <v>92</v>
      </c>
      <c r="V48" s="40">
        <v>43355</v>
      </c>
      <c r="W48" s="40">
        <f t="shared" si="15"/>
        <v>43400</v>
      </c>
      <c r="X48" s="35"/>
      <c r="Y48" s="35"/>
      <c r="Z48" s="35"/>
      <c r="AA48" s="35"/>
      <c r="AB48" s="14" t="s">
        <v>192</v>
      </c>
      <c r="AC48" s="35"/>
      <c r="AD48" s="34">
        <v>112</v>
      </c>
      <c r="AE48" s="34" t="s">
        <v>94</v>
      </c>
      <c r="AF48" s="34">
        <v>10850</v>
      </c>
      <c r="AG48" s="34">
        <v>93000000000</v>
      </c>
      <c r="AH48" s="33" t="s">
        <v>87</v>
      </c>
      <c r="AI48" s="40">
        <f t="shared" si="16"/>
        <v>43420</v>
      </c>
      <c r="AJ48" s="40">
        <v>43452</v>
      </c>
      <c r="AK48" s="40">
        <f>AJ48+30</f>
        <v>43482</v>
      </c>
      <c r="AL48" s="41">
        <v>2019</v>
      </c>
      <c r="AM48" s="35"/>
      <c r="AN48" s="41"/>
      <c r="AO48" s="35"/>
      <c r="AP48" s="35"/>
      <c r="AQ48" s="35"/>
      <c r="AR48" s="35"/>
      <c r="AS48" s="33" t="s">
        <v>278</v>
      </c>
      <c r="AT48" s="33" t="s">
        <v>278</v>
      </c>
      <c r="AU48" s="33" t="s">
        <v>278</v>
      </c>
      <c r="AV48" s="33" t="s">
        <v>276</v>
      </c>
      <c r="AW48" s="35"/>
      <c r="AX48" s="35"/>
      <c r="AY48" s="28">
        <v>39</v>
      </c>
    </row>
    <row r="49" spans="1:51" s="54" customFormat="1" ht="43.2" customHeight="1">
      <c r="A49" s="55" t="s">
        <v>180</v>
      </c>
      <c r="B49" s="32" t="s">
        <v>420</v>
      </c>
      <c r="C49" s="44" t="s">
        <v>75</v>
      </c>
      <c r="D49" s="44" t="s">
        <v>282</v>
      </c>
      <c r="E49" s="45" t="s">
        <v>81</v>
      </c>
      <c r="F49" s="32">
        <v>1</v>
      </c>
      <c r="G49" s="45" t="s">
        <v>195</v>
      </c>
      <c r="H49" s="46" t="s">
        <v>196</v>
      </c>
      <c r="I49" s="46" t="s">
        <v>197</v>
      </c>
      <c r="J49" s="43">
        <v>2</v>
      </c>
      <c r="K49" s="47"/>
      <c r="L49" s="24" t="s">
        <v>276</v>
      </c>
      <c r="M49" s="45" t="s">
        <v>281</v>
      </c>
      <c r="N49" s="48" t="s">
        <v>280</v>
      </c>
      <c r="O49" s="49">
        <f>Q49</f>
        <v>740.91319999999996</v>
      </c>
      <c r="P49" s="50"/>
      <c r="Q49" s="51">
        <v>740.91319999999996</v>
      </c>
      <c r="R49" s="49">
        <f t="shared" si="14"/>
        <v>874.27757599999995</v>
      </c>
      <c r="S49" s="43" t="s">
        <v>90</v>
      </c>
      <c r="T49" s="48" t="s">
        <v>75</v>
      </c>
      <c r="U49" s="48" t="s">
        <v>92</v>
      </c>
      <c r="V49" s="52">
        <v>43357</v>
      </c>
      <c r="W49" s="52">
        <f t="shared" si="15"/>
        <v>43402</v>
      </c>
      <c r="X49" s="47"/>
      <c r="Y49" s="47"/>
      <c r="Z49" s="47"/>
      <c r="AA49" s="47"/>
      <c r="AB49" s="45" t="s">
        <v>195</v>
      </c>
      <c r="AC49" s="47"/>
      <c r="AD49" s="43">
        <v>166</v>
      </c>
      <c r="AE49" s="43" t="s">
        <v>95</v>
      </c>
      <c r="AF49" s="43">
        <v>4577.3</v>
      </c>
      <c r="AG49" s="43">
        <v>93000000000</v>
      </c>
      <c r="AH49" s="48" t="s">
        <v>87</v>
      </c>
      <c r="AI49" s="52">
        <f t="shared" si="16"/>
        <v>43422</v>
      </c>
      <c r="AJ49" s="52">
        <v>43452</v>
      </c>
      <c r="AK49" s="52">
        <v>43482</v>
      </c>
      <c r="AL49" s="53">
        <v>2019</v>
      </c>
      <c r="AM49" s="47"/>
      <c r="AN49" s="53"/>
      <c r="AO49" s="47"/>
      <c r="AP49" s="47"/>
      <c r="AQ49" s="47"/>
      <c r="AR49" s="47"/>
      <c r="AS49" s="48" t="s">
        <v>278</v>
      </c>
      <c r="AT49" s="48" t="s">
        <v>278</v>
      </c>
      <c r="AU49" s="48" t="s">
        <v>278</v>
      </c>
      <c r="AV49" s="48" t="s">
        <v>276</v>
      </c>
      <c r="AW49" s="47"/>
      <c r="AX49" s="92"/>
      <c r="AY49" s="28">
        <v>40</v>
      </c>
    </row>
    <row r="50" spans="1:51" s="13" customFormat="1" ht="41.4">
      <c r="A50" s="55" t="s">
        <v>180</v>
      </c>
      <c r="B50" s="32" t="s">
        <v>421</v>
      </c>
      <c r="C50" s="42" t="s">
        <v>75</v>
      </c>
      <c r="D50" s="42" t="s">
        <v>282</v>
      </c>
      <c r="E50" s="14" t="s">
        <v>81</v>
      </c>
      <c r="F50" s="32">
        <v>1</v>
      </c>
      <c r="G50" s="14" t="s">
        <v>313</v>
      </c>
      <c r="H50" s="37" t="s">
        <v>198</v>
      </c>
      <c r="I50" s="37">
        <v>16.100000000000001</v>
      </c>
      <c r="J50" s="34">
        <v>1</v>
      </c>
      <c r="K50" s="35"/>
      <c r="L50" s="24" t="s">
        <v>276</v>
      </c>
      <c r="M50" s="14" t="s">
        <v>281</v>
      </c>
      <c r="N50" s="33" t="s">
        <v>280</v>
      </c>
      <c r="O50" s="38">
        <v>86.280249999999995</v>
      </c>
      <c r="P50" s="39"/>
      <c r="Q50" s="19">
        <v>86.280249999999995</v>
      </c>
      <c r="R50" s="38">
        <f t="shared" si="14"/>
        <v>101.810695</v>
      </c>
      <c r="S50" s="34" t="s">
        <v>90</v>
      </c>
      <c r="T50" s="33" t="s">
        <v>75</v>
      </c>
      <c r="U50" s="33" t="s">
        <v>92</v>
      </c>
      <c r="V50" s="40">
        <v>43357</v>
      </c>
      <c r="W50" s="40">
        <f t="shared" si="15"/>
        <v>43402</v>
      </c>
      <c r="X50" s="35"/>
      <c r="Y50" s="35"/>
      <c r="Z50" s="35"/>
      <c r="AA50" s="35"/>
      <c r="AB50" s="14" t="s">
        <v>199</v>
      </c>
      <c r="AC50" s="35"/>
      <c r="AD50" s="34">
        <v>113</v>
      </c>
      <c r="AE50" s="34" t="s">
        <v>312</v>
      </c>
      <c r="AF50" s="34">
        <v>25</v>
      </c>
      <c r="AG50" s="34">
        <v>93000000000</v>
      </c>
      <c r="AH50" s="33" t="s">
        <v>87</v>
      </c>
      <c r="AI50" s="40">
        <f t="shared" si="16"/>
        <v>43422</v>
      </c>
      <c r="AJ50" s="40">
        <v>43452</v>
      </c>
      <c r="AK50" s="40">
        <f>AJ50+30</f>
        <v>43482</v>
      </c>
      <c r="AL50" s="41">
        <v>2019</v>
      </c>
      <c r="AM50" s="35"/>
      <c r="AN50" s="41"/>
      <c r="AO50" s="35"/>
      <c r="AP50" s="35"/>
      <c r="AQ50" s="35"/>
      <c r="AR50" s="35"/>
      <c r="AS50" s="33" t="s">
        <v>278</v>
      </c>
      <c r="AT50" s="33" t="s">
        <v>278</v>
      </c>
      <c r="AU50" s="33" t="s">
        <v>278</v>
      </c>
      <c r="AV50" s="33" t="s">
        <v>276</v>
      </c>
      <c r="AW50" s="35"/>
      <c r="AX50" s="35"/>
      <c r="AY50" s="28">
        <v>41</v>
      </c>
    </row>
    <row r="51" spans="1:51" s="54" customFormat="1" ht="61.95" customHeight="1">
      <c r="A51" s="43" t="s">
        <v>180</v>
      </c>
      <c r="B51" s="32" t="s">
        <v>422</v>
      </c>
      <c r="C51" s="44" t="s">
        <v>75</v>
      </c>
      <c r="D51" s="44" t="s">
        <v>282</v>
      </c>
      <c r="E51" s="45" t="s">
        <v>81</v>
      </c>
      <c r="F51" s="32">
        <v>1</v>
      </c>
      <c r="G51" s="45" t="s">
        <v>199</v>
      </c>
      <c r="H51" s="46" t="s">
        <v>198</v>
      </c>
      <c r="I51" s="46">
        <v>16.100000000000001</v>
      </c>
      <c r="J51" s="43">
        <v>1</v>
      </c>
      <c r="K51" s="47"/>
      <c r="L51" s="24" t="s">
        <v>276</v>
      </c>
      <c r="M51" s="45" t="s">
        <v>281</v>
      </c>
      <c r="N51" s="48" t="s">
        <v>280</v>
      </c>
      <c r="O51" s="49">
        <f>Q51</f>
        <v>883.59299999999996</v>
      </c>
      <c r="P51" s="50"/>
      <c r="Q51" s="51">
        <v>883.59299999999996</v>
      </c>
      <c r="R51" s="49">
        <f t="shared" si="14"/>
        <v>1042.6397399999998</v>
      </c>
      <c r="S51" s="43" t="s">
        <v>90</v>
      </c>
      <c r="T51" s="48" t="s">
        <v>75</v>
      </c>
      <c r="U51" s="48" t="s">
        <v>92</v>
      </c>
      <c r="V51" s="40">
        <v>43357</v>
      </c>
      <c r="W51" s="52">
        <f t="shared" si="15"/>
        <v>43402</v>
      </c>
      <c r="X51" s="47"/>
      <c r="Y51" s="47"/>
      <c r="Z51" s="47"/>
      <c r="AA51" s="47"/>
      <c r="AB51" s="45" t="s">
        <v>199</v>
      </c>
      <c r="AC51" s="47"/>
      <c r="AD51" s="43">
        <v>796</v>
      </c>
      <c r="AE51" s="14" t="s">
        <v>93</v>
      </c>
      <c r="AF51" s="43">
        <v>11486</v>
      </c>
      <c r="AG51" s="43">
        <v>93000000000</v>
      </c>
      <c r="AH51" s="48" t="s">
        <v>87</v>
      </c>
      <c r="AI51" s="52">
        <f t="shared" si="16"/>
        <v>43422</v>
      </c>
      <c r="AJ51" s="52">
        <v>43452</v>
      </c>
      <c r="AK51" s="52">
        <v>43482</v>
      </c>
      <c r="AL51" s="53">
        <v>2019</v>
      </c>
      <c r="AM51" s="47"/>
      <c r="AN51" s="53"/>
      <c r="AO51" s="47"/>
      <c r="AP51" s="47"/>
      <c r="AQ51" s="47"/>
      <c r="AR51" s="47"/>
      <c r="AS51" s="48" t="s">
        <v>278</v>
      </c>
      <c r="AT51" s="48" t="s">
        <v>278</v>
      </c>
      <c r="AU51" s="48" t="s">
        <v>278</v>
      </c>
      <c r="AV51" s="48" t="s">
        <v>276</v>
      </c>
      <c r="AW51" s="47"/>
      <c r="AX51" s="92"/>
      <c r="AY51" s="28">
        <v>42</v>
      </c>
    </row>
    <row r="52" spans="1:51" s="54" customFormat="1" ht="30.6" customHeight="1">
      <c r="A52" s="43" t="s">
        <v>180</v>
      </c>
      <c r="B52" s="32" t="s">
        <v>423</v>
      </c>
      <c r="C52" s="44" t="s">
        <v>75</v>
      </c>
      <c r="D52" s="44" t="s">
        <v>282</v>
      </c>
      <c r="E52" s="45" t="s">
        <v>81</v>
      </c>
      <c r="F52" s="32">
        <v>1</v>
      </c>
      <c r="G52" s="45" t="s">
        <v>311</v>
      </c>
      <c r="H52" s="46" t="s">
        <v>251</v>
      </c>
      <c r="I52" s="46">
        <v>46.69</v>
      </c>
      <c r="J52" s="43">
        <v>1</v>
      </c>
      <c r="K52" s="47"/>
      <c r="L52" s="24" t="s">
        <v>276</v>
      </c>
      <c r="M52" s="45" t="s">
        <v>281</v>
      </c>
      <c r="N52" s="48" t="s">
        <v>280</v>
      </c>
      <c r="O52" s="49">
        <f>Q52</f>
        <v>110.49169000000001</v>
      </c>
      <c r="P52" s="50"/>
      <c r="Q52" s="51">
        <v>110.49169000000001</v>
      </c>
      <c r="R52" s="49">
        <f t="shared" si="14"/>
        <v>130.38019420000001</v>
      </c>
      <c r="S52" s="43" t="s">
        <v>90</v>
      </c>
      <c r="T52" s="48" t="s">
        <v>75</v>
      </c>
      <c r="U52" s="48" t="s">
        <v>92</v>
      </c>
      <c r="V52" s="52">
        <v>43357</v>
      </c>
      <c r="W52" s="52">
        <f t="shared" si="15"/>
        <v>43402</v>
      </c>
      <c r="X52" s="47"/>
      <c r="Y52" s="47"/>
      <c r="Z52" s="47"/>
      <c r="AA52" s="47"/>
      <c r="AB52" s="45" t="s">
        <v>311</v>
      </c>
      <c r="AC52" s="47"/>
      <c r="AD52" s="43">
        <v>796</v>
      </c>
      <c r="AE52" s="14" t="s">
        <v>93</v>
      </c>
      <c r="AF52" s="43">
        <v>1865</v>
      </c>
      <c r="AG52" s="43">
        <v>93000000000</v>
      </c>
      <c r="AH52" s="48" t="s">
        <v>87</v>
      </c>
      <c r="AI52" s="52">
        <f t="shared" si="16"/>
        <v>43422</v>
      </c>
      <c r="AJ52" s="52">
        <v>43452</v>
      </c>
      <c r="AK52" s="52">
        <v>43482</v>
      </c>
      <c r="AL52" s="53">
        <v>2019</v>
      </c>
      <c r="AM52" s="47"/>
      <c r="AN52" s="53"/>
      <c r="AO52" s="47"/>
      <c r="AP52" s="47"/>
      <c r="AQ52" s="47"/>
      <c r="AR52" s="47"/>
      <c r="AS52" s="48" t="s">
        <v>278</v>
      </c>
      <c r="AT52" s="48" t="s">
        <v>278</v>
      </c>
      <c r="AU52" s="48" t="s">
        <v>278</v>
      </c>
      <c r="AV52" s="48" t="s">
        <v>276</v>
      </c>
      <c r="AW52" s="47"/>
      <c r="AX52" s="92"/>
      <c r="AY52" s="28">
        <v>43</v>
      </c>
    </row>
    <row r="53" spans="1:51" s="13" customFormat="1" ht="41.4">
      <c r="A53" s="34" t="s">
        <v>180</v>
      </c>
      <c r="B53" s="32" t="s">
        <v>424</v>
      </c>
      <c r="C53" s="42" t="s">
        <v>75</v>
      </c>
      <c r="D53" s="42" t="s">
        <v>282</v>
      </c>
      <c r="E53" s="14" t="s">
        <v>81</v>
      </c>
      <c r="F53" s="32">
        <v>1</v>
      </c>
      <c r="G53" s="14" t="s">
        <v>200</v>
      </c>
      <c r="H53" s="37">
        <v>25.93</v>
      </c>
      <c r="I53" s="37">
        <v>24.34</v>
      </c>
      <c r="J53" s="34">
        <v>1</v>
      </c>
      <c r="K53" s="35"/>
      <c r="L53" s="24" t="s">
        <v>276</v>
      </c>
      <c r="M53" s="14" t="s">
        <v>281</v>
      </c>
      <c r="N53" s="33" t="s">
        <v>280</v>
      </c>
      <c r="O53" s="38">
        <v>624.99549999999999</v>
      </c>
      <c r="P53" s="39"/>
      <c r="Q53" s="19">
        <v>624.99549999999999</v>
      </c>
      <c r="R53" s="38">
        <f t="shared" si="14"/>
        <v>737.49468999999999</v>
      </c>
      <c r="S53" s="34" t="s">
        <v>90</v>
      </c>
      <c r="T53" s="33" t="s">
        <v>75</v>
      </c>
      <c r="U53" s="33" t="s">
        <v>92</v>
      </c>
      <c r="V53" s="52">
        <v>43357</v>
      </c>
      <c r="W53" s="40">
        <f t="shared" si="15"/>
        <v>43402</v>
      </c>
      <c r="X53" s="35"/>
      <c r="Y53" s="35"/>
      <c r="Z53" s="35"/>
      <c r="AA53" s="35"/>
      <c r="AB53" s="14" t="s">
        <v>200</v>
      </c>
      <c r="AC53" s="35"/>
      <c r="AD53" s="34">
        <v>796</v>
      </c>
      <c r="AE53" s="14" t="s">
        <v>93</v>
      </c>
      <c r="AF53" s="34">
        <v>3077</v>
      </c>
      <c r="AG53" s="34">
        <v>93000000000</v>
      </c>
      <c r="AH53" s="33" t="s">
        <v>87</v>
      </c>
      <c r="AI53" s="40">
        <f t="shared" si="16"/>
        <v>43422</v>
      </c>
      <c r="AJ53" s="40">
        <v>43452</v>
      </c>
      <c r="AK53" s="40">
        <f>AJ53+30</f>
        <v>43482</v>
      </c>
      <c r="AL53" s="41">
        <v>2019</v>
      </c>
      <c r="AM53" s="35"/>
      <c r="AN53" s="41"/>
      <c r="AO53" s="35"/>
      <c r="AP53" s="35"/>
      <c r="AQ53" s="35"/>
      <c r="AR53" s="35"/>
      <c r="AS53" s="33" t="s">
        <v>278</v>
      </c>
      <c r="AT53" s="33" t="s">
        <v>278</v>
      </c>
      <c r="AU53" s="33" t="s">
        <v>278</v>
      </c>
      <c r="AV53" s="33" t="s">
        <v>276</v>
      </c>
      <c r="AW53" s="35"/>
      <c r="AX53" s="35"/>
      <c r="AY53" s="28">
        <v>44</v>
      </c>
    </row>
    <row r="54" spans="1:51" s="54" customFormat="1" ht="42.6" customHeight="1">
      <c r="A54" s="43" t="s">
        <v>180</v>
      </c>
      <c r="B54" s="32" t="s">
        <v>425</v>
      </c>
      <c r="C54" s="44" t="s">
        <v>75</v>
      </c>
      <c r="D54" s="44" t="s">
        <v>282</v>
      </c>
      <c r="E54" s="45" t="s">
        <v>81</v>
      </c>
      <c r="F54" s="32">
        <v>1</v>
      </c>
      <c r="G54" s="45" t="s">
        <v>201</v>
      </c>
      <c r="H54" s="46">
        <v>24.34</v>
      </c>
      <c r="I54" s="46">
        <v>24.34</v>
      </c>
      <c r="J54" s="43">
        <v>1</v>
      </c>
      <c r="K54" s="47"/>
      <c r="L54" s="24" t="s">
        <v>276</v>
      </c>
      <c r="M54" s="45" t="s">
        <v>281</v>
      </c>
      <c r="N54" s="48" t="s">
        <v>280</v>
      </c>
      <c r="O54" s="49">
        <f>Q54</f>
        <v>884.27490999999998</v>
      </c>
      <c r="P54" s="50"/>
      <c r="Q54" s="51">
        <v>884.27490999999998</v>
      </c>
      <c r="R54" s="49">
        <f t="shared" si="14"/>
        <v>1043.4443937999999</v>
      </c>
      <c r="S54" s="43" t="s">
        <v>90</v>
      </c>
      <c r="T54" s="48" t="s">
        <v>75</v>
      </c>
      <c r="U54" s="48" t="s">
        <v>92</v>
      </c>
      <c r="V54" s="40">
        <v>43357</v>
      </c>
      <c r="W54" s="52">
        <f t="shared" si="15"/>
        <v>43402</v>
      </c>
      <c r="X54" s="47"/>
      <c r="Y54" s="47"/>
      <c r="Z54" s="47"/>
      <c r="AA54" s="47"/>
      <c r="AB54" s="45" t="s">
        <v>201</v>
      </c>
      <c r="AC54" s="47"/>
      <c r="AD54" s="43">
        <v>166</v>
      </c>
      <c r="AE54" s="43" t="s">
        <v>95</v>
      </c>
      <c r="AF54" s="43">
        <v>20111.2</v>
      </c>
      <c r="AG54" s="43">
        <v>93000000000</v>
      </c>
      <c r="AH54" s="48" t="s">
        <v>87</v>
      </c>
      <c r="AI54" s="52">
        <f t="shared" si="16"/>
        <v>43422</v>
      </c>
      <c r="AJ54" s="52">
        <v>43452</v>
      </c>
      <c r="AK54" s="52">
        <v>43482</v>
      </c>
      <c r="AL54" s="53">
        <v>2019</v>
      </c>
      <c r="AM54" s="47"/>
      <c r="AN54" s="53"/>
      <c r="AO54" s="47"/>
      <c r="AP54" s="47"/>
      <c r="AQ54" s="47"/>
      <c r="AR54" s="47"/>
      <c r="AS54" s="48" t="s">
        <v>278</v>
      </c>
      <c r="AT54" s="48" t="s">
        <v>278</v>
      </c>
      <c r="AU54" s="48" t="s">
        <v>278</v>
      </c>
      <c r="AV54" s="48" t="s">
        <v>276</v>
      </c>
      <c r="AW54" s="47"/>
      <c r="AX54" s="92"/>
      <c r="AY54" s="28">
        <v>45</v>
      </c>
    </row>
    <row r="55" spans="1:51" s="54" customFormat="1" ht="43.2" customHeight="1">
      <c r="A55" s="43" t="s">
        <v>180</v>
      </c>
      <c r="B55" s="32" t="s">
        <v>426</v>
      </c>
      <c r="C55" s="44" t="s">
        <v>75</v>
      </c>
      <c r="D55" s="44" t="s">
        <v>282</v>
      </c>
      <c r="E55" s="45" t="s">
        <v>81</v>
      </c>
      <c r="F55" s="32">
        <v>1</v>
      </c>
      <c r="G55" s="45" t="s">
        <v>308</v>
      </c>
      <c r="H55" s="46">
        <v>27.3</v>
      </c>
      <c r="I55" s="46" t="s">
        <v>309</v>
      </c>
      <c r="J55" s="43">
        <v>1</v>
      </c>
      <c r="K55" s="47"/>
      <c r="L55" s="24" t="s">
        <v>276</v>
      </c>
      <c r="M55" s="45" t="s">
        <v>281</v>
      </c>
      <c r="N55" s="48" t="s">
        <v>280</v>
      </c>
      <c r="O55" s="49">
        <f>Q55</f>
        <v>167.64400000000001</v>
      </c>
      <c r="P55" s="50"/>
      <c r="Q55" s="51">
        <v>167.64400000000001</v>
      </c>
      <c r="R55" s="49">
        <f t="shared" si="14"/>
        <v>197.81992</v>
      </c>
      <c r="S55" s="43" t="s">
        <v>90</v>
      </c>
      <c r="T55" s="48" t="s">
        <v>75</v>
      </c>
      <c r="U55" s="48" t="s">
        <v>92</v>
      </c>
      <c r="V55" s="40">
        <v>43357</v>
      </c>
      <c r="W55" s="52">
        <v>43398</v>
      </c>
      <c r="X55" s="47"/>
      <c r="Y55" s="47"/>
      <c r="Z55" s="47"/>
      <c r="AA55" s="47"/>
      <c r="AB55" s="45" t="s">
        <v>308</v>
      </c>
      <c r="AC55" s="47"/>
      <c r="AD55" s="43">
        <v>796</v>
      </c>
      <c r="AE55" s="14" t="s">
        <v>93</v>
      </c>
      <c r="AF55" s="43">
        <v>13</v>
      </c>
      <c r="AG55" s="43">
        <v>93000000000</v>
      </c>
      <c r="AH55" s="48" t="s">
        <v>87</v>
      </c>
      <c r="AI55" s="52">
        <f t="shared" si="16"/>
        <v>43418</v>
      </c>
      <c r="AJ55" s="52">
        <v>43452</v>
      </c>
      <c r="AK55" s="52">
        <v>43482</v>
      </c>
      <c r="AL55" s="53">
        <v>2019</v>
      </c>
      <c r="AM55" s="47"/>
      <c r="AN55" s="53"/>
      <c r="AO55" s="47"/>
      <c r="AP55" s="47"/>
      <c r="AQ55" s="47"/>
      <c r="AR55" s="47"/>
      <c r="AS55" s="48" t="s">
        <v>278</v>
      </c>
      <c r="AT55" s="48" t="s">
        <v>278</v>
      </c>
      <c r="AU55" s="48" t="s">
        <v>278</v>
      </c>
      <c r="AV55" s="48" t="s">
        <v>276</v>
      </c>
      <c r="AW55" s="47"/>
      <c r="AX55" s="92"/>
      <c r="AY55" s="28">
        <v>46</v>
      </c>
    </row>
    <row r="56" spans="1:51" s="13" customFormat="1" ht="41.4">
      <c r="A56" s="34" t="s">
        <v>180</v>
      </c>
      <c r="B56" s="32" t="s">
        <v>427</v>
      </c>
      <c r="C56" s="42" t="s">
        <v>75</v>
      </c>
      <c r="D56" s="42" t="s">
        <v>282</v>
      </c>
      <c r="E56" s="14" t="s">
        <v>81</v>
      </c>
      <c r="F56" s="32">
        <v>1</v>
      </c>
      <c r="G56" s="14" t="s">
        <v>202</v>
      </c>
      <c r="H56" s="37">
        <v>27.32</v>
      </c>
      <c r="I56" s="37">
        <v>27.32</v>
      </c>
      <c r="J56" s="34">
        <v>1</v>
      </c>
      <c r="K56" s="35"/>
      <c r="L56" s="24" t="s">
        <v>276</v>
      </c>
      <c r="M56" s="14" t="s">
        <v>281</v>
      </c>
      <c r="N56" s="33" t="s">
        <v>280</v>
      </c>
      <c r="O56" s="38">
        <v>878.29236000000003</v>
      </c>
      <c r="P56" s="39"/>
      <c r="Q56" s="19">
        <v>878.29236000000003</v>
      </c>
      <c r="R56" s="38">
        <f t="shared" ref="R56:R73" si="18">Q56*1.18</f>
        <v>1036.3849848</v>
      </c>
      <c r="S56" s="34" t="s">
        <v>90</v>
      </c>
      <c r="T56" s="33" t="s">
        <v>75</v>
      </c>
      <c r="U56" s="33" t="s">
        <v>92</v>
      </c>
      <c r="V56" s="40">
        <v>43360</v>
      </c>
      <c r="W56" s="40">
        <v>43398</v>
      </c>
      <c r="X56" s="35"/>
      <c r="Y56" s="35"/>
      <c r="Z56" s="35"/>
      <c r="AA56" s="35"/>
      <c r="AB56" s="14" t="s">
        <v>202</v>
      </c>
      <c r="AC56" s="35"/>
      <c r="AD56" s="16" t="s">
        <v>332</v>
      </c>
      <c r="AE56" s="34" t="s">
        <v>96</v>
      </c>
      <c r="AF56" s="34">
        <v>10908</v>
      </c>
      <c r="AG56" s="34">
        <v>93000000000</v>
      </c>
      <c r="AH56" s="33" t="s">
        <v>87</v>
      </c>
      <c r="AI56" s="40">
        <f t="shared" ref="AI56:AI73" si="19">W56+20</f>
        <v>43418</v>
      </c>
      <c r="AJ56" s="40">
        <v>43452</v>
      </c>
      <c r="AK56" s="40">
        <f>AJ56+30</f>
        <v>43482</v>
      </c>
      <c r="AL56" s="41">
        <v>2019</v>
      </c>
      <c r="AM56" s="35"/>
      <c r="AN56" s="41"/>
      <c r="AO56" s="35"/>
      <c r="AP56" s="35"/>
      <c r="AQ56" s="35"/>
      <c r="AR56" s="35"/>
      <c r="AS56" s="33" t="s">
        <v>278</v>
      </c>
      <c r="AT56" s="33" t="s">
        <v>278</v>
      </c>
      <c r="AU56" s="33" t="s">
        <v>278</v>
      </c>
      <c r="AV56" s="33" t="s">
        <v>276</v>
      </c>
      <c r="AW56" s="35"/>
      <c r="AX56" s="35"/>
      <c r="AY56" s="28">
        <v>47</v>
      </c>
    </row>
    <row r="57" spans="1:51" s="13" customFormat="1" ht="69">
      <c r="A57" s="34" t="s">
        <v>180</v>
      </c>
      <c r="B57" s="32" t="s">
        <v>428</v>
      </c>
      <c r="C57" s="42" t="s">
        <v>75</v>
      </c>
      <c r="D57" s="42" t="s">
        <v>282</v>
      </c>
      <c r="E57" s="14" t="s">
        <v>81</v>
      </c>
      <c r="F57" s="32">
        <v>1</v>
      </c>
      <c r="G57" s="14" t="s">
        <v>204</v>
      </c>
      <c r="H57" s="37">
        <v>26.11</v>
      </c>
      <c r="I57" s="37">
        <v>27.1</v>
      </c>
      <c r="J57" s="34">
        <v>1</v>
      </c>
      <c r="K57" s="35"/>
      <c r="L57" s="24" t="s">
        <v>276</v>
      </c>
      <c r="M57" s="14" t="s">
        <v>281</v>
      </c>
      <c r="N57" s="33" t="s">
        <v>280</v>
      </c>
      <c r="O57" s="38">
        <v>1615.59348</v>
      </c>
      <c r="P57" s="39"/>
      <c r="Q57" s="19">
        <v>1615.59348</v>
      </c>
      <c r="R57" s="38">
        <f t="shared" si="18"/>
        <v>1906.4003063999999</v>
      </c>
      <c r="S57" s="34" t="s">
        <v>90</v>
      </c>
      <c r="T57" s="33" t="s">
        <v>75</v>
      </c>
      <c r="U57" s="33" t="s">
        <v>92</v>
      </c>
      <c r="V57" s="40">
        <v>43360</v>
      </c>
      <c r="W57" s="40">
        <v>43398</v>
      </c>
      <c r="X57" s="35"/>
      <c r="Y57" s="35"/>
      <c r="Z57" s="35"/>
      <c r="AA57" s="35"/>
      <c r="AB57" s="14" t="s">
        <v>204</v>
      </c>
      <c r="AC57" s="35"/>
      <c r="AD57" s="34">
        <v>796</v>
      </c>
      <c r="AE57" s="14" t="s">
        <v>93</v>
      </c>
      <c r="AF57" s="34">
        <v>102</v>
      </c>
      <c r="AG57" s="34">
        <v>93000000000</v>
      </c>
      <c r="AH57" s="33" t="s">
        <v>87</v>
      </c>
      <c r="AI57" s="40">
        <f t="shared" si="19"/>
        <v>43418</v>
      </c>
      <c r="AJ57" s="40">
        <v>43452</v>
      </c>
      <c r="AK57" s="40">
        <f>AJ57+30</f>
        <v>43482</v>
      </c>
      <c r="AL57" s="41">
        <v>2019</v>
      </c>
      <c r="AM57" s="35"/>
      <c r="AN57" s="41"/>
      <c r="AO57" s="35"/>
      <c r="AP57" s="35"/>
      <c r="AQ57" s="35"/>
      <c r="AR57" s="35"/>
      <c r="AS57" s="33" t="s">
        <v>278</v>
      </c>
      <c r="AT57" s="33" t="s">
        <v>278</v>
      </c>
      <c r="AU57" s="33" t="s">
        <v>278</v>
      </c>
      <c r="AV57" s="33" t="s">
        <v>276</v>
      </c>
      <c r="AW57" s="35"/>
      <c r="AX57" s="35"/>
      <c r="AY57" s="28">
        <v>48</v>
      </c>
    </row>
    <row r="58" spans="1:51" s="13" customFormat="1" ht="69">
      <c r="A58" s="34" t="s">
        <v>180</v>
      </c>
      <c r="B58" s="32" t="s">
        <v>429</v>
      </c>
      <c r="C58" s="42" t="s">
        <v>75</v>
      </c>
      <c r="D58" s="42" t="s">
        <v>282</v>
      </c>
      <c r="E58" s="14" t="s">
        <v>81</v>
      </c>
      <c r="F58" s="32">
        <v>1</v>
      </c>
      <c r="G58" s="14" t="s">
        <v>205</v>
      </c>
      <c r="H58" s="37">
        <v>27.12</v>
      </c>
      <c r="I58" s="37">
        <v>27.12</v>
      </c>
      <c r="J58" s="34">
        <v>1</v>
      </c>
      <c r="K58" s="35"/>
      <c r="L58" s="24" t="s">
        <v>276</v>
      </c>
      <c r="M58" s="14" t="s">
        <v>281</v>
      </c>
      <c r="N58" s="33" t="s">
        <v>280</v>
      </c>
      <c r="O58" s="38">
        <v>284.012</v>
      </c>
      <c r="P58" s="39"/>
      <c r="Q58" s="19">
        <v>284.012</v>
      </c>
      <c r="R58" s="38">
        <f t="shared" si="18"/>
        <v>335.13416000000001</v>
      </c>
      <c r="S58" s="34" t="s">
        <v>90</v>
      </c>
      <c r="T58" s="33" t="s">
        <v>75</v>
      </c>
      <c r="U58" s="33" t="s">
        <v>92</v>
      </c>
      <c r="V58" s="40">
        <v>43360</v>
      </c>
      <c r="W58" s="40">
        <v>43398</v>
      </c>
      <c r="X58" s="35"/>
      <c r="Y58" s="35"/>
      <c r="Z58" s="35"/>
      <c r="AA58" s="35"/>
      <c r="AB58" s="14" t="s">
        <v>205</v>
      </c>
      <c r="AC58" s="35"/>
      <c r="AD58" s="34">
        <v>796</v>
      </c>
      <c r="AE58" s="14" t="s">
        <v>93</v>
      </c>
      <c r="AF58" s="34">
        <v>74</v>
      </c>
      <c r="AG58" s="34">
        <v>93000000000</v>
      </c>
      <c r="AH58" s="33" t="s">
        <v>87</v>
      </c>
      <c r="AI58" s="40">
        <f t="shared" si="19"/>
        <v>43418</v>
      </c>
      <c r="AJ58" s="40">
        <v>43452</v>
      </c>
      <c r="AK58" s="40">
        <f>AJ58+30</f>
        <v>43482</v>
      </c>
      <c r="AL58" s="41">
        <v>2019</v>
      </c>
      <c r="AM58" s="35"/>
      <c r="AN58" s="41"/>
      <c r="AO58" s="35"/>
      <c r="AP58" s="35"/>
      <c r="AQ58" s="35"/>
      <c r="AR58" s="35"/>
      <c r="AS58" s="33" t="s">
        <v>278</v>
      </c>
      <c r="AT58" s="33" t="s">
        <v>278</v>
      </c>
      <c r="AU58" s="33" t="s">
        <v>278</v>
      </c>
      <c r="AV58" s="33" t="s">
        <v>276</v>
      </c>
      <c r="AW58" s="35"/>
      <c r="AX58" s="35"/>
      <c r="AY58" s="28">
        <v>49</v>
      </c>
    </row>
    <row r="59" spans="1:51" s="13" customFormat="1" ht="82.8">
      <c r="A59" s="34" t="s">
        <v>180</v>
      </c>
      <c r="B59" s="32" t="s">
        <v>430</v>
      </c>
      <c r="C59" s="42" t="s">
        <v>75</v>
      </c>
      <c r="D59" s="42" t="s">
        <v>282</v>
      </c>
      <c r="E59" s="14" t="s">
        <v>81</v>
      </c>
      <c r="F59" s="32">
        <v>1</v>
      </c>
      <c r="G59" s="14" t="s">
        <v>307</v>
      </c>
      <c r="H59" s="37">
        <v>16.2</v>
      </c>
      <c r="I59" s="37">
        <v>23.61</v>
      </c>
      <c r="J59" s="34">
        <v>2</v>
      </c>
      <c r="K59" s="35"/>
      <c r="L59" s="24" t="s">
        <v>276</v>
      </c>
      <c r="M59" s="14" t="s">
        <v>281</v>
      </c>
      <c r="N59" s="33" t="s">
        <v>280</v>
      </c>
      <c r="O59" s="38">
        <v>5170.2259999999997</v>
      </c>
      <c r="P59" s="39"/>
      <c r="Q59" s="19">
        <v>5170.2259999999997</v>
      </c>
      <c r="R59" s="38">
        <f t="shared" si="18"/>
        <v>6100.8666799999992</v>
      </c>
      <c r="S59" s="34" t="s">
        <v>104</v>
      </c>
      <c r="T59" s="33" t="s">
        <v>75</v>
      </c>
      <c r="U59" s="33" t="s">
        <v>92</v>
      </c>
      <c r="V59" s="40">
        <v>43360</v>
      </c>
      <c r="W59" s="40">
        <v>43398</v>
      </c>
      <c r="X59" s="35"/>
      <c r="Y59" s="35"/>
      <c r="Z59" s="35"/>
      <c r="AA59" s="35"/>
      <c r="AB59" s="14" t="s">
        <v>307</v>
      </c>
      <c r="AC59" s="35"/>
      <c r="AD59" s="34">
        <v>796</v>
      </c>
      <c r="AE59" s="14" t="s">
        <v>93</v>
      </c>
      <c r="AF59" s="34">
        <v>1427</v>
      </c>
      <c r="AG59" s="34">
        <v>93000000000</v>
      </c>
      <c r="AH59" s="33" t="s">
        <v>87</v>
      </c>
      <c r="AI59" s="40">
        <f t="shared" si="19"/>
        <v>43418</v>
      </c>
      <c r="AJ59" s="40">
        <v>43452</v>
      </c>
      <c r="AK59" s="40">
        <f>AJ59+30</f>
        <v>43482</v>
      </c>
      <c r="AL59" s="41">
        <v>2019</v>
      </c>
      <c r="AM59" s="35"/>
      <c r="AN59" s="41"/>
      <c r="AO59" s="35"/>
      <c r="AP59" s="35"/>
      <c r="AQ59" s="35"/>
      <c r="AR59" s="35"/>
      <c r="AS59" s="33" t="s">
        <v>278</v>
      </c>
      <c r="AT59" s="33" t="s">
        <v>278</v>
      </c>
      <c r="AU59" s="33" t="s">
        <v>278</v>
      </c>
      <c r="AV59" s="33" t="s">
        <v>276</v>
      </c>
      <c r="AW59" s="35"/>
      <c r="AX59" s="35"/>
      <c r="AY59" s="28">
        <v>50</v>
      </c>
    </row>
    <row r="60" spans="1:51" s="13" customFormat="1" ht="110.4">
      <c r="A60" s="34" t="s">
        <v>180</v>
      </c>
      <c r="B60" s="32" t="s">
        <v>431</v>
      </c>
      <c r="C60" s="42" t="s">
        <v>75</v>
      </c>
      <c r="D60" s="42" t="s">
        <v>282</v>
      </c>
      <c r="E60" s="14" t="s">
        <v>81</v>
      </c>
      <c r="F60" s="32">
        <v>1</v>
      </c>
      <c r="G60" s="14" t="s">
        <v>306</v>
      </c>
      <c r="H60" s="37" t="s">
        <v>97</v>
      </c>
      <c r="I60" s="37" t="s">
        <v>297</v>
      </c>
      <c r="J60" s="34">
        <v>1</v>
      </c>
      <c r="K60" s="35"/>
      <c r="L60" s="24" t="s">
        <v>276</v>
      </c>
      <c r="M60" s="14" t="s">
        <v>281</v>
      </c>
      <c r="N60" s="33" t="s">
        <v>280</v>
      </c>
      <c r="O60" s="38">
        <v>143.76648</v>
      </c>
      <c r="P60" s="39"/>
      <c r="Q60" s="19">
        <v>143.76648</v>
      </c>
      <c r="R60" s="38">
        <f t="shared" si="18"/>
        <v>169.64444639999999</v>
      </c>
      <c r="S60" s="34" t="s">
        <v>90</v>
      </c>
      <c r="T60" s="33" t="s">
        <v>75</v>
      </c>
      <c r="U60" s="33" t="s">
        <v>92</v>
      </c>
      <c r="V60" s="40">
        <v>43360</v>
      </c>
      <c r="W60" s="40">
        <v>43398</v>
      </c>
      <c r="X60" s="35"/>
      <c r="Y60" s="35"/>
      <c r="Z60" s="35"/>
      <c r="AA60" s="35"/>
      <c r="AB60" s="14" t="s">
        <v>305</v>
      </c>
      <c r="AC60" s="35"/>
      <c r="AD60" s="34">
        <v>796</v>
      </c>
      <c r="AE60" s="14" t="s">
        <v>93</v>
      </c>
      <c r="AF60" s="34">
        <v>177</v>
      </c>
      <c r="AG60" s="34">
        <v>93000000000</v>
      </c>
      <c r="AH60" s="33" t="s">
        <v>87</v>
      </c>
      <c r="AI60" s="40">
        <f t="shared" si="19"/>
        <v>43418</v>
      </c>
      <c r="AJ60" s="40">
        <v>43452</v>
      </c>
      <c r="AK60" s="40">
        <f>AJ60+30</f>
        <v>43482</v>
      </c>
      <c r="AL60" s="41">
        <v>2019</v>
      </c>
      <c r="AM60" s="35"/>
      <c r="AN60" s="41"/>
      <c r="AO60" s="35"/>
      <c r="AP60" s="35"/>
      <c r="AQ60" s="35"/>
      <c r="AR60" s="35"/>
      <c r="AS60" s="33" t="s">
        <v>278</v>
      </c>
      <c r="AT60" s="33" t="s">
        <v>278</v>
      </c>
      <c r="AU60" s="33" t="s">
        <v>278</v>
      </c>
      <c r="AV60" s="33" t="s">
        <v>276</v>
      </c>
      <c r="AW60" s="35"/>
      <c r="AX60" s="35"/>
      <c r="AY60" s="28">
        <v>51</v>
      </c>
    </row>
    <row r="61" spans="1:51" s="54" customFormat="1" ht="47.4" customHeight="1">
      <c r="A61" s="43" t="s">
        <v>180</v>
      </c>
      <c r="B61" s="32" t="s">
        <v>432</v>
      </c>
      <c r="C61" s="44" t="s">
        <v>75</v>
      </c>
      <c r="D61" s="44" t="s">
        <v>282</v>
      </c>
      <c r="E61" s="45" t="s">
        <v>81</v>
      </c>
      <c r="F61" s="32">
        <v>1</v>
      </c>
      <c r="G61" s="45" t="s">
        <v>206</v>
      </c>
      <c r="H61" s="46">
        <v>27.12</v>
      </c>
      <c r="I61" s="46">
        <v>27.12</v>
      </c>
      <c r="J61" s="43">
        <v>1</v>
      </c>
      <c r="K61" s="47"/>
      <c r="L61" s="24" t="s">
        <v>276</v>
      </c>
      <c r="M61" s="45" t="s">
        <v>281</v>
      </c>
      <c r="N61" s="48" t="s">
        <v>280</v>
      </c>
      <c r="O61" s="49">
        <f>Q61</f>
        <v>164.72210000000001</v>
      </c>
      <c r="P61" s="50"/>
      <c r="Q61" s="51">
        <v>164.72210000000001</v>
      </c>
      <c r="R61" s="49">
        <f t="shared" si="18"/>
        <v>194.37207800000002</v>
      </c>
      <c r="S61" s="43" t="s">
        <v>90</v>
      </c>
      <c r="T61" s="48" t="s">
        <v>75</v>
      </c>
      <c r="U61" s="48" t="s">
        <v>92</v>
      </c>
      <c r="V61" s="40">
        <v>43360</v>
      </c>
      <c r="W61" s="52">
        <v>43398</v>
      </c>
      <c r="X61" s="47"/>
      <c r="Y61" s="47"/>
      <c r="Z61" s="47"/>
      <c r="AA61" s="47"/>
      <c r="AB61" s="45" t="s">
        <v>206</v>
      </c>
      <c r="AC61" s="47"/>
      <c r="AD61" s="43">
        <v>796</v>
      </c>
      <c r="AE61" s="14" t="s">
        <v>93</v>
      </c>
      <c r="AF61" s="43">
        <v>539</v>
      </c>
      <c r="AG61" s="43">
        <v>93000000000</v>
      </c>
      <c r="AH61" s="48" t="s">
        <v>87</v>
      </c>
      <c r="AI61" s="52">
        <f t="shared" si="19"/>
        <v>43418</v>
      </c>
      <c r="AJ61" s="52">
        <v>43452</v>
      </c>
      <c r="AK61" s="52">
        <v>43482</v>
      </c>
      <c r="AL61" s="53">
        <v>2019</v>
      </c>
      <c r="AM61" s="47"/>
      <c r="AN61" s="53"/>
      <c r="AO61" s="47"/>
      <c r="AP61" s="47"/>
      <c r="AQ61" s="47"/>
      <c r="AR61" s="47"/>
      <c r="AS61" s="48" t="s">
        <v>278</v>
      </c>
      <c r="AT61" s="48" t="s">
        <v>278</v>
      </c>
      <c r="AU61" s="48" t="s">
        <v>278</v>
      </c>
      <c r="AV61" s="48" t="s">
        <v>276</v>
      </c>
      <c r="AW61" s="47"/>
      <c r="AX61" s="92"/>
      <c r="AY61" s="28">
        <v>52</v>
      </c>
    </row>
    <row r="62" spans="1:51" s="13" customFormat="1" ht="69">
      <c r="A62" s="34" t="s">
        <v>180</v>
      </c>
      <c r="B62" s="32" t="s">
        <v>433</v>
      </c>
      <c r="C62" s="42" t="s">
        <v>75</v>
      </c>
      <c r="D62" s="42" t="s">
        <v>282</v>
      </c>
      <c r="E62" s="14" t="s">
        <v>81</v>
      </c>
      <c r="F62" s="32">
        <v>1</v>
      </c>
      <c r="G62" s="14" t="s">
        <v>207</v>
      </c>
      <c r="H62" s="37" t="s">
        <v>304</v>
      </c>
      <c r="I62" s="37">
        <v>26.51</v>
      </c>
      <c r="J62" s="34">
        <v>1</v>
      </c>
      <c r="K62" s="35"/>
      <c r="L62" s="24" t="s">
        <v>276</v>
      </c>
      <c r="M62" s="14" t="s">
        <v>281</v>
      </c>
      <c r="N62" s="33" t="s">
        <v>280</v>
      </c>
      <c r="O62" s="38">
        <v>150.54044999999999</v>
      </c>
      <c r="P62" s="39"/>
      <c r="Q62" s="19">
        <v>150.54044999999999</v>
      </c>
      <c r="R62" s="38">
        <f t="shared" si="18"/>
        <v>177.63773099999997</v>
      </c>
      <c r="S62" s="34" t="s">
        <v>90</v>
      </c>
      <c r="T62" s="33" t="s">
        <v>75</v>
      </c>
      <c r="U62" s="33" t="s">
        <v>92</v>
      </c>
      <c r="V62" s="40">
        <v>43360</v>
      </c>
      <c r="W62" s="40">
        <v>43398</v>
      </c>
      <c r="X62" s="35"/>
      <c r="Y62" s="35"/>
      <c r="Z62" s="35"/>
      <c r="AA62" s="35"/>
      <c r="AB62" s="14" t="s">
        <v>207</v>
      </c>
      <c r="AC62" s="35"/>
      <c r="AD62" s="34">
        <v>796</v>
      </c>
      <c r="AE62" s="14" t="s">
        <v>93</v>
      </c>
      <c r="AF62" s="34">
        <v>9</v>
      </c>
      <c r="AG62" s="34">
        <v>93000000000</v>
      </c>
      <c r="AH62" s="33" t="s">
        <v>87</v>
      </c>
      <c r="AI62" s="40">
        <f t="shared" si="19"/>
        <v>43418</v>
      </c>
      <c r="AJ62" s="40">
        <v>43452</v>
      </c>
      <c r="AK62" s="40">
        <f t="shared" ref="AK62" si="20">AJ62+30</f>
        <v>43482</v>
      </c>
      <c r="AL62" s="41">
        <v>2019</v>
      </c>
      <c r="AM62" s="35"/>
      <c r="AN62" s="41"/>
      <c r="AO62" s="35"/>
      <c r="AP62" s="35"/>
      <c r="AQ62" s="35"/>
      <c r="AR62" s="35"/>
      <c r="AS62" s="33" t="s">
        <v>278</v>
      </c>
      <c r="AT62" s="33" t="s">
        <v>278</v>
      </c>
      <c r="AU62" s="33" t="s">
        <v>278</v>
      </c>
      <c r="AV62" s="33" t="s">
        <v>276</v>
      </c>
      <c r="AW62" s="35"/>
      <c r="AX62" s="35"/>
      <c r="AY62" s="28">
        <v>53</v>
      </c>
    </row>
    <row r="63" spans="1:51" s="54" customFormat="1" ht="40.200000000000003" customHeight="1">
      <c r="A63" s="43" t="s">
        <v>180</v>
      </c>
      <c r="B63" s="32" t="s">
        <v>434</v>
      </c>
      <c r="C63" s="44" t="s">
        <v>75</v>
      </c>
      <c r="D63" s="44" t="s">
        <v>282</v>
      </c>
      <c r="E63" s="45" t="s">
        <v>81</v>
      </c>
      <c r="F63" s="32">
        <v>1</v>
      </c>
      <c r="G63" s="45" t="s">
        <v>303</v>
      </c>
      <c r="H63" s="46">
        <v>27.1</v>
      </c>
      <c r="I63" s="46" t="s">
        <v>284</v>
      </c>
      <c r="J63" s="43">
        <v>1</v>
      </c>
      <c r="K63" s="47"/>
      <c r="L63" s="24" t="s">
        <v>276</v>
      </c>
      <c r="M63" s="45" t="s">
        <v>281</v>
      </c>
      <c r="N63" s="48" t="s">
        <v>280</v>
      </c>
      <c r="O63" s="49">
        <f>Q63</f>
        <v>371.6979</v>
      </c>
      <c r="P63" s="50"/>
      <c r="Q63" s="51">
        <v>371.6979</v>
      </c>
      <c r="R63" s="49">
        <f t="shared" si="18"/>
        <v>438.603522</v>
      </c>
      <c r="S63" s="43" t="s">
        <v>90</v>
      </c>
      <c r="T63" s="48" t="s">
        <v>75</v>
      </c>
      <c r="U63" s="48" t="s">
        <v>92</v>
      </c>
      <c r="V63" s="40">
        <v>43362</v>
      </c>
      <c r="W63" s="52">
        <v>43398</v>
      </c>
      <c r="X63" s="47"/>
      <c r="Y63" s="47"/>
      <c r="Z63" s="47"/>
      <c r="AA63" s="47"/>
      <c r="AB63" s="45" t="s">
        <v>303</v>
      </c>
      <c r="AC63" s="47"/>
      <c r="AD63" s="43">
        <v>796</v>
      </c>
      <c r="AE63" s="14" t="s">
        <v>93</v>
      </c>
      <c r="AF63" s="43">
        <v>29</v>
      </c>
      <c r="AG63" s="43">
        <v>93000000000</v>
      </c>
      <c r="AH63" s="48" t="s">
        <v>87</v>
      </c>
      <c r="AI63" s="52">
        <f t="shared" si="19"/>
        <v>43418</v>
      </c>
      <c r="AJ63" s="52">
        <v>43452</v>
      </c>
      <c r="AK63" s="52">
        <v>43482</v>
      </c>
      <c r="AL63" s="53">
        <v>2019</v>
      </c>
      <c r="AM63" s="47"/>
      <c r="AN63" s="53"/>
      <c r="AO63" s="47"/>
      <c r="AP63" s="47"/>
      <c r="AQ63" s="47"/>
      <c r="AR63" s="47"/>
      <c r="AS63" s="48" t="s">
        <v>278</v>
      </c>
      <c r="AT63" s="48" t="s">
        <v>278</v>
      </c>
      <c r="AU63" s="48" t="s">
        <v>278</v>
      </c>
      <c r="AV63" s="48" t="s">
        <v>276</v>
      </c>
      <c r="AW63" s="47"/>
      <c r="AX63" s="92"/>
      <c r="AY63" s="28">
        <v>54</v>
      </c>
    </row>
    <row r="64" spans="1:51" s="13" customFormat="1" ht="41.4">
      <c r="A64" s="34" t="s">
        <v>180</v>
      </c>
      <c r="B64" s="32" t="s">
        <v>435</v>
      </c>
      <c r="C64" s="42" t="s">
        <v>75</v>
      </c>
      <c r="D64" s="42" t="s">
        <v>282</v>
      </c>
      <c r="E64" s="14" t="s">
        <v>81</v>
      </c>
      <c r="F64" s="32">
        <v>1</v>
      </c>
      <c r="G64" s="14" t="s">
        <v>209</v>
      </c>
      <c r="H64" s="37">
        <v>27.1</v>
      </c>
      <c r="I64" s="37" t="s">
        <v>284</v>
      </c>
      <c r="J64" s="34">
        <v>1</v>
      </c>
      <c r="K64" s="35"/>
      <c r="L64" s="24" t="s">
        <v>276</v>
      </c>
      <c r="M64" s="14" t="s">
        <v>281</v>
      </c>
      <c r="N64" s="33" t="s">
        <v>280</v>
      </c>
      <c r="O64" s="38">
        <v>154.51585</v>
      </c>
      <c r="P64" s="39"/>
      <c r="Q64" s="19">
        <v>154.51585</v>
      </c>
      <c r="R64" s="38">
        <f t="shared" si="18"/>
        <v>182.32870299999999</v>
      </c>
      <c r="S64" s="34" t="s">
        <v>90</v>
      </c>
      <c r="T64" s="33" t="s">
        <v>75</v>
      </c>
      <c r="U64" s="33" t="s">
        <v>92</v>
      </c>
      <c r="V64" s="40">
        <v>43362</v>
      </c>
      <c r="W64" s="40">
        <v>43398</v>
      </c>
      <c r="X64" s="35"/>
      <c r="Y64" s="35"/>
      <c r="Z64" s="35"/>
      <c r="AA64" s="35"/>
      <c r="AB64" s="14" t="s">
        <v>209</v>
      </c>
      <c r="AC64" s="35"/>
      <c r="AD64" s="34">
        <v>796</v>
      </c>
      <c r="AE64" s="14" t="s">
        <v>93</v>
      </c>
      <c r="AF64" s="34">
        <v>59</v>
      </c>
      <c r="AG64" s="34">
        <v>93000000000</v>
      </c>
      <c r="AH64" s="33" t="s">
        <v>87</v>
      </c>
      <c r="AI64" s="40">
        <f t="shared" si="19"/>
        <v>43418</v>
      </c>
      <c r="AJ64" s="40">
        <v>43452</v>
      </c>
      <c r="AK64" s="40">
        <f>AJ64+30</f>
        <v>43482</v>
      </c>
      <c r="AL64" s="41">
        <v>2019</v>
      </c>
      <c r="AM64" s="35"/>
      <c r="AN64" s="41"/>
      <c r="AO64" s="35"/>
      <c r="AP64" s="35"/>
      <c r="AQ64" s="35"/>
      <c r="AR64" s="35"/>
      <c r="AS64" s="33" t="s">
        <v>278</v>
      </c>
      <c r="AT64" s="33" t="s">
        <v>278</v>
      </c>
      <c r="AU64" s="33" t="s">
        <v>278</v>
      </c>
      <c r="AV64" s="33" t="s">
        <v>276</v>
      </c>
      <c r="AW64" s="35"/>
      <c r="AX64" s="35"/>
      <c r="AY64" s="28">
        <v>55</v>
      </c>
    </row>
    <row r="65" spans="1:131" s="13" customFormat="1" ht="55.2">
      <c r="A65" s="34" t="s">
        <v>180</v>
      </c>
      <c r="B65" s="32" t="s">
        <v>436</v>
      </c>
      <c r="C65" s="42" t="s">
        <v>75</v>
      </c>
      <c r="D65" s="42" t="s">
        <v>282</v>
      </c>
      <c r="E65" s="14" t="s">
        <v>81</v>
      </c>
      <c r="F65" s="32">
        <v>1</v>
      </c>
      <c r="G65" s="14" t="s">
        <v>203</v>
      </c>
      <c r="H65" s="37" t="s">
        <v>84</v>
      </c>
      <c r="I65" s="37" t="s">
        <v>84</v>
      </c>
      <c r="J65" s="34">
        <v>1</v>
      </c>
      <c r="K65" s="35"/>
      <c r="L65" s="24" t="s">
        <v>276</v>
      </c>
      <c r="M65" s="14" t="s">
        <v>281</v>
      </c>
      <c r="N65" s="33" t="s">
        <v>280</v>
      </c>
      <c r="O65" s="38">
        <v>6987.9059999999999</v>
      </c>
      <c r="P65" s="39"/>
      <c r="Q65" s="19">
        <v>6987.91</v>
      </c>
      <c r="R65" s="38">
        <f t="shared" si="18"/>
        <v>8245.7338</v>
      </c>
      <c r="S65" s="34" t="s">
        <v>104</v>
      </c>
      <c r="T65" s="33" t="s">
        <v>75</v>
      </c>
      <c r="U65" s="33" t="s">
        <v>92</v>
      </c>
      <c r="V65" s="40">
        <v>43362</v>
      </c>
      <c r="W65" s="40">
        <v>43398</v>
      </c>
      <c r="X65" s="35"/>
      <c r="Y65" s="35"/>
      <c r="Z65" s="35"/>
      <c r="AA65" s="35"/>
      <c r="AB65" s="14" t="s">
        <v>203</v>
      </c>
      <c r="AC65" s="35"/>
      <c r="AD65" s="16" t="s">
        <v>332</v>
      </c>
      <c r="AE65" s="34" t="s">
        <v>96</v>
      </c>
      <c r="AF65" s="34">
        <v>48253</v>
      </c>
      <c r="AG65" s="34">
        <v>93000000000</v>
      </c>
      <c r="AH65" s="33" t="s">
        <v>87</v>
      </c>
      <c r="AI65" s="40">
        <f t="shared" si="19"/>
        <v>43418</v>
      </c>
      <c r="AJ65" s="40">
        <v>43452</v>
      </c>
      <c r="AK65" s="40">
        <f>AJ65+30</f>
        <v>43482</v>
      </c>
      <c r="AL65" s="41">
        <v>2019</v>
      </c>
      <c r="AM65" s="35"/>
      <c r="AN65" s="41"/>
      <c r="AO65" s="35"/>
      <c r="AP65" s="35"/>
      <c r="AQ65" s="35"/>
      <c r="AR65" s="35"/>
      <c r="AS65" s="33" t="s">
        <v>278</v>
      </c>
      <c r="AT65" s="33" t="s">
        <v>278</v>
      </c>
      <c r="AU65" s="33" t="s">
        <v>278</v>
      </c>
      <c r="AV65" s="33" t="s">
        <v>276</v>
      </c>
      <c r="AW65" s="35"/>
      <c r="AX65" s="35"/>
      <c r="AY65" s="28">
        <v>56</v>
      </c>
    </row>
    <row r="66" spans="1:131" s="13" customFormat="1" ht="69">
      <c r="A66" s="34" t="s">
        <v>180</v>
      </c>
      <c r="B66" s="32" t="s">
        <v>437</v>
      </c>
      <c r="C66" s="42" t="s">
        <v>75</v>
      </c>
      <c r="D66" s="42" t="s">
        <v>282</v>
      </c>
      <c r="E66" s="14" t="s">
        <v>81</v>
      </c>
      <c r="F66" s="32">
        <v>1</v>
      </c>
      <c r="G66" s="14" t="s">
        <v>210</v>
      </c>
      <c r="H66" s="37">
        <v>27.32</v>
      </c>
      <c r="I66" s="37">
        <v>27.32</v>
      </c>
      <c r="J66" s="34">
        <v>1</v>
      </c>
      <c r="K66" s="35"/>
      <c r="L66" s="24" t="s">
        <v>276</v>
      </c>
      <c r="M66" s="14" t="s">
        <v>281</v>
      </c>
      <c r="N66" s="33" t="s">
        <v>280</v>
      </c>
      <c r="O66" s="38">
        <v>2853.6997999999999</v>
      </c>
      <c r="P66" s="39"/>
      <c r="Q66" s="19">
        <v>2853.6997999999999</v>
      </c>
      <c r="R66" s="38">
        <f t="shared" si="18"/>
        <v>3367.3657639999997</v>
      </c>
      <c r="S66" s="34" t="s">
        <v>90</v>
      </c>
      <c r="T66" s="33" t="s">
        <v>75</v>
      </c>
      <c r="U66" s="33" t="s">
        <v>92</v>
      </c>
      <c r="V66" s="40">
        <v>43362</v>
      </c>
      <c r="W66" s="40">
        <v>43398</v>
      </c>
      <c r="X66" s="35"/>
      <c r="Y66" s="35"/>
      <c r="Z66" s="35"/>
      <c r="AA66" s="35"/>
      <c r="AB66" s="14" t="s">
        <v>210</v>
      </c>
      <c r="AC66" s="35"/>
      <c r="AD66" s="16" t="s">
        <v>332</v>
      </c>
      <c r="AE66" s="34" t="s">
        <v>96</v>
      </c>
      <c r="AF66" s="34">
        <v>470</v>
      </c>
      <c r="AG66" s="34">
        <v>93000000000</v>
      </c>
      <c r="AH66" s="33" t="s">
        <v>87</v>
      </c>
      <c r="AI66" s="40">
        <f t="shared" si="19"/>
        <v>43418</v>
      </c>
      <c r="AJ66" s="40">
        <v>43452</v>
      </c>
      <c r="AK66" s="40">
        <f t="shared" ref="AK66:AK67" si="21">AJ66+30</f>
        <v>43482</v>
      </c>
      <c r="AL66" s="41">
        <v>2019</v>
      </c>
      <c r="AM66" s="35"/>
      <c r="AN66" s="41"/>
      <c r="AO66" s="35"/>
      <c r="AP66" s="35"/>
      <c r="AQ66" s="35"/>
      <c r="AR66" s="35"/>
      <c r="AS66" s="33" t="s">
        <v>278</v>
      </c>
      <c r="AT66" s="33" t="s">
        <v>278</v>
      </c>
      <c r="AU66" s="33" t="s">
        <v>278</v>
      </c>
      <c r="AV66" s="33" t="s">
        <v>276</v>
      </c>
      <c r="AW66" s="35"/>
      <c r="AX66" s="35"/>
      <c r="AY66" s="28">
        <v>57</v>
      </c>
    </row>
    <row r="67" spans="1:131" s="13" customFormat="1" ht="41.4">
      <c r="A67" s="34" t="s">
        <v>180</v>
      </c>
      <c r="B67" s="32" t="s">
        <v>438</v>
      </c>
      <c r="C67" s="42" t="s">
        <v>75</v>
      </c>
      <c r="D67" s="42" t="s">
        <v>282</v>
      </c>
      <c r="E67" s="14" t="s">
        <v>81</v>
      </c>
      <c r="F67" s="32">
        <v>1</v>
      </c>
      <c r="G67" s="14" t="s">
        <v>79</v>
      </c>
      <c r="H67" s="37" t="s">
        <v>301</v>
      </c>
      <c r="I67" s="37" t="s">
        <v>219</v>
      </c>
      <c r="J67" s="34">
        <v>2</v>
      </c>
      <c r="K67" s="35"/>
      <c r="L67" s="24" t="s">
        <v>276</v>
      </c>
      <c r="M67" s="14" t="s">
        <v>281</v>
      </c>
      <c r="N67" s="33" t="s">
        <v>280</v>
      </c>
      <c r="O67" s="38">
        <v>605.24127999999996</v>
      </c>
      <c r="P67" s="39"/>
      <c r="Q67" s="19">
        <v>605.24127999999996</v>
      </c>
      <c r="R67" s="38">
        <f t="shared" si="18"/>
        <v>714.18471039999997</v>
      </c>
      <c r="S67" s="34" t="s">
        <v>90</v>
      </c>
      <c r="T67" s="33" t="s">
        <v>75</v>
      </c>
      <c r="U67" s="33" t="s">
        <v>92</v>
      </c>
      <c r="V67" s="40">
        <v>43362</v>
      </c>
      <c r="W67" s="40">
        <v>43398</v>
      </c>
      <c r="X67" s="35"/>
      <c r="Y67" s="35"/>
      <c r="Z67" s="35"/>
      <c r="AA67" s="35"/>
      <c r="AB67" s="14" t="s">
        <v>79</v>
      </c>
      <c r="AC67" s="35"/>
      <c r="AD67" s="34">
        <v>796</v>
      </c>
      <c r="AE67" s="14" t="s">
        <v>93</v>
      </c>
      <c r="AF67" s="34">
        <v>57</v>
      </c>
      <c r="AG67" s="34">
        <v>93000000000</v>
      </c>
      <c r="AH67" s="33" t="s">
        <v>87</v>
      </c>
      <c r="AI67" s="40">
        <f t="shared" si="19"/>
        <v>43418</v>
      </c>
      <c r="AJ67" s="40">
        <v>43452</v>
      </c>
      <c r="AK67" s="40">
        <f t="shared" si="21"/>
        <v>43482</v>
      </c>
      <c r="AL67" s="41">
        <v>2019</v>
      </c>
      <c r="AM67" s="35"/>
      <c r="AN67" s="41"/>
      <c r="AO67" s="35"/>
      <c r="AP67" s="35"/>
      <c r="AQ67" s="35"/>
      <c r="AR67" s="35"/>
      <c r="AS67" s="33" t="s">
        <v>278</v>
      </c>
      <c r="AT67" s="33" t="s">
        <v>278</v>
      </c>
      <c r="AU67" s="33" t="s">
        <v>278</v>
      </c>
      <c r="AV67" s="33" t="s">
        <v>276</v>
      </c>
      <c r="AW67" s="35"/>
      <c r="AX67" s="35"/>
      <c r="AY67" s="28">
        <v>58</v>
      </c>
    </row>
    <row r="68" spans="1:131" s="54" customFormat="1" ht="43.2" customHeight="1">
      <c r="A68" s="43" t="s">
        <v>180</v>
      </c>
      <c r="B68" s="32" t="s">
        <v>439</v>
      </c>
      <c r="C68" s="44" t="s">
        <v>75</v>
      </c>
      <c r="D68" s="44" t="s">
        <v>282</v>
      </c>
      <c r="E68" s="45" t="s">
        <v>81</v>
      </c>
      <c r="F68" s="32">
        <v>1</v>
      </c>
      <c r="G68" s="45" t="s">
        <v>300</v>
      </c>
      <c r="H68" s="46">
        <v>28.29</v>
      </c>
      <c r="I68" s="46">
        <v>28.29</v>
      </c>
      <c r="J68" s="43">
        <v>2</v>
      </c>
      <c r="K68" s="47"/>
      <c r="L68" s="24" t="s">
        <v>276</v>
      </c>
      <c r="M68" s="45" t="s">
        <v>281</v>
      </c>
      <c r="N68" s="48" t="s">
        <v>280</v>
      </c>
      <c r="O68" s="49">
        <f>Q68</f>
        <v>87.096350000000001</v>
      </c>
      <c r="P68" s="50"/>
      <c r="Q68" s="51">
        <v>87.096350000000001</v>
      </c>
      <c r="R68" s="49">
        <f t="shared" si="18"/>
        <v>102.77369299999999</v>
      </c>
      <c r="S68" s="43" t="s">
        <v>90</v>
      </c>
      <c r="T68" s="48" t="s">
        <v>75</v>
      </c>
      <c r="U68" s="48" t="s">
        <v>92</v>
      </c>
      <c r="V68" s="52">
        <v>43364</v>
      </c>
      <c r="W68" s="52">
        <v>43398</v>
      </c>
      <c r="X68" s="47"/>
      <c r="Y68" s="47"/>
      <c r="Z68" s="47"/>
      <c r="AA68" s="47"/>
      <c r="AB68" s="45" t="s">
        <v>300</v>
      </c>
      <c r="AC68" s="47"/>
      <c r="AD68" s="43">
        <v>796</v>
      </c>
      <c r="AE68" s="14" t="s">
        <v>93</v>
      </c>
      <c r="AF68" s="43">
        <v>15</v>
      </c>
      <c r="AG68" s="43">
        <v>93000000000</v>
      </c>
      <c r="AH68" s="48" t="s">
        <v>87</v>
      </c>
      <c r="AI68" s="52">
        <f t="shared" si="19"/>
        <v>43418</v>
      </c>
      <c r="AJ68" s="52">
        <v>43452</v>
      </c>
      <c r="AK68" s="52">
        <v>43482</v>
      </c>
      <c r="AL68" s="53">
        <v>2019</v>
      </c>
      <c r="AM68" s="47"/>
      <c r="AN68" s="53"/>
      <c r="AO68" s="47"/>
      <c r="AP68" s="47"/>
      <c r="AQ68" s="47"/>
      <c r="AR68" s="47"/>
      <c r="AS68" s="48" t="s">
        <v>278</v>
      </c>
      <c r="AT68" s="48" t="s">
        <v>278</v>
      </c>
      <c r="AU68" s="48" t="s">
        <v>278</v>
      </c>
      <c r="AV68" s="48" t="s">
        <v>276</v>
      </c>
      <c r="AW68" s="47"/>
      <c r="AX68" s="92"/>
      <c r="AY68" s="28">
        <v>59</v>
      </c>
    </row>
    <row r="69" spans="1:131" s="13" customFormat="1" ht="55.2">
      <c r="A69" s="34" t="s">
        <v>180</v>
      </c>
      <c r="B69" s="32" t="s">
        <v>440</v>
      </c>
      <c r="C69" s="42" t="s">
        <v>75</v>
      </c>
      <c r="D69" s="42" t="s">
        <v>282</v>
      </c>
      <c r="E69" s="14" t="s">
        <v>81</v>
      </c>
      <c r="F69" s="32">
        <v>1</v>
      </c>
      <c r="G69" s="14" t="s">
        <v>298</v>
      </c>
      <c r="H69" s="37" t="s">
        <v>83</v>
      </c>
      <c r="I69" s="37" t="s">
        <v>299</v>
      </c>
      <c r="J69" s="34">
        <v>2</v>
      </c>
      <c r="K69" s="35"/>
      <c r="L69" s="24" t="s">
        <v>276</v>
      </c>
      <c r="M69" s="14" t="s">
        <v>281</v>
      </c>
      <c r="N69" s="33" t="s">
        <v>280</v>
      </c>
      <c r="O69" s="38">
        <v>96.234399999999994</v>
      </c>
      <c r="P69" s="39"/>
      <c r="Q69" s="19">
        <v>96.234399999999994</v>
      </c>
      <c r="R69" s="38">
        <f t="shared" si="18"/>
        <v>113.55659199999998</v>
      </c>
      <c r="S69" s="34" t="s">
        <v>90</v>
      </c>
      <c r="T69" s="33" t="s">
        <v>75</v>
      </c>
      <c r="U69" s="33" t="s">
        <v>92</v>
      </c>
      <c r="V69" s="52">
        <v>43364</v>
      </c>
      <c r="W69" s="40">
        <v>43398</v>
      </c>
      <c r="X69" s="35"/>
      <c r="Y69" s="56"/>
      <c r="Z69" s="35"/>
      <c r="AA69" s="35"/>
      <c r="AB69" s="14" t="s">
        <v>298</v>
      </c>
      <c r="AC69" s="35"/>
      <c r="AD69" s="34">
        <v>166</v>
      </c>
      <c r="AE69" s="34" t="s">
        <v>95</v>
      </c>
      <c r="AF69" s="34">
        <v>350</v>
      </c>
      <c r="AG69" s="34">
        <v>93000000000</v>
      </c>
      <c r="AH69" s="33" t="s">
        <v>87</v>
      </c>
      <c r="AI69" s="40">
        <f t="shared" si="19"/>
        <v>43418</v>
      </c>
      <c r="AJ69" s="40">
        <v>43452</v>
      </c>
      <c r="AK69" s="40">
        <v>43482</v>
      </c>
      <c r="AL69" s="41">
        <v>2019</v>
      </c>
      <c r="AM69" s="35"/>
      <c r="AN69" s="41"/>
      <c r="AO69" s="35"/>
      <c r="AP69" s="35"/>
      <c r="AQ69" s="35"/>
      <c r="AR69" s="35"/>
      <c r="AS69" s="33" t="s">
        <v>278</v>
      </c>
      <c r="AT69" s="33" t="s">
        <v>278</v>
      </c>
      <c r="AU69" s="33" t="s">
        <v>278</v>
      </c>
      <c r="AV69" s="33" t="s">
        <v>276</v>
      </c>
      <c r="AW69" s="35"/>
      <c r="AX69" s="35"/>
      <c r="AY69" s="28">
        <v>60</v>
      </c>
    </row>
    <row r="70" spans="1:131" s="13" customFormat="1" ht="55.2">
      <c r="A70" s="34" t="s">
        <v>180</v>
      </c>
      <c r="B70" s="32" t="s">
        <v>441</v>
      </c>
      <c r="C70" s="42" t="s">
        <v>75</v>
      </c>
      <c r="D70" s="42" t="s">
        <v>282</v>
      </c>
      <c r="E70" s="14" t="s">
        <v>81</v>
      </c>
      <c r="F70" s="32">
        <v>1</v>
      </c>
      <c r="G70" s="14" t="s">
        <v>296</v>
      </c>
      <c r="H70" s="37" t="s">
        <v>97</v>
      </c>
      <c r="I70" s="37" t="s">
        <v>297</v>
      </c>
      <c r="J70" s="34">
        <v>1</v>
      </c>
      <c r="K70" s="35"/>
      <c r="L70" s="24" t="s">
        <v>276</v>
      </c>
      <c r="M70" s="14" t="s">
        <v>281</v>
      </c>
      <c r="N70" s="33" t="s">
        <v>280</v>
      </c>
      <c r="O70" s="38">
        <v>161.76268999999999</v>
      </c>
      <c r="P70" s="39"/>
      <c r="Q70" s="19">
        <v>161.76268999999999</v>
      </c>
      <c r="R70" s="38">
        <f t="shared" si="18"/>
        <v>190.87997419999999</v>
      </c>
      <c r="S70" s="34" t="s">
        <v>90</v>
      </c>
      <c r="T70" s="33" t="s">
        <v>75</v>
      </c>
      <c r="U70" s="33" t="s">
        <v>92</v>
      </c>
      <c r="V70" s="40">
        <v>43364</v>
      </c>
      <c r="W70" s="40">
        <v>43398</v>
      </c>
      <c r="X70" s="35"/>
      <c r="Y70" s="35"/>
      <c r="Z70" s="35"/>
      <c r="AA70" s="35"/>
      <c r="AB70" s="14" t="s">
        <v>296</v>
      </c>
      <c r="AC70" s="35"/>
      <c r="AD70" s="34">
        <v>796</v>
      </c>
      <c r="AE70" s="14" t="s">
        <v>93</v>
      </c>
      <c r="AF70" s="34">
        <v>1663</v>
      </c>
      <c r="AG70" s="34">
        <v>93000000000</v>
      </c>
      <c r="AH70" s="33" t="s">
        <v>87</v>
      </c>
      <c r="AI70" s="40">
        <f t="shared" si="19"/>
        <v>43418</v>
      </c>
      <c r="AJ70" s="40">
        <v>43452</v>
      </c>
      <c r="AK70" s="40">
        <v>43482</v>
      </c>
      <c r="AL70" s="41">
        <v>2019</v>
      </c>
      <c r="AM70" s="35"/>
      <c r="AN70" s="41"/>
      <c r="AO70" s="35"/>
      <c r="AP70" s="35"/>
      <c r="AQ70" s="35"/>
      <c r="AR70" s="35"/>
      <c r="AS70" s="33" t="s">
        <v>278</v>
      </c>
      <c r="AT70" s="33" t="s">
        <v>278</v>
      </c>
      <c r="AU70" s="33" t="s">
        <v>278</v>
      </c>
      <c r="AV70" s="33" t="s">
        <v>276</v>
      </c>
      <c r="AW70" s="35"/>
      <c r="AX70" s="35"/>
      <c r="AY70" s="28">
        <v>61</v>
      </c>
    </row>
    <row r="71" spans="1:131" s="13" customFormat="1" ht="82.8">
      <c r="A71" s="34" t="s">
        <v>180</v>
      </c>
      <c r="B71" s="32" t="s">
        <v>442</v>
      </c>
      <c r="C71" s="42" t="s">
        <v>75</v>
      </c>
      <c r="D71" s="42" t="s">
        <v>282</v>
      </c>
      <c r="E71" s="14" t="s">
        <v>81</v>
      </c>
      <c r="F71" s="32">
        <v>1</v>
      </c>
      <c r="G71" s="14" t="s">
        <v>294</v>
      </c>
      <c r="H71" s="37" t="s">
        <v>579</v>
      </c>
      <c r="I71" s="37" t="s">
        <v>295</v>
      </c>
      <c r="J71" s="34">
        <v>1</v>
      </c>
      <c r="K71" s="35"/>
      <c r="L71" s="24" t="s">
        <v>276</v>
      </c>
      <c r="M71" s="14" t="s">
        <v>281</v>
      </c>
      <c r="N71" s="33" t="s">
        <v>280</v>
      </c>
      <c r="O71" s="38">
        <v>188.38247999999999</v>
      </c>
      <c r="P71" s="39"/>
      <c r="Q71" s="19">
        <v>188.38247999999999</v>
      </c>
      <c r="R71" s="38">
        <f t="shared" si="18"/>
        <v>222.29132639999997</v>
      </c>
      <c r="S71" s="34" t="s">
        <v>90</v>
      </c>
      <c r="T71" s="33" t="s">
        <v>75</v>
      </c>
      <c r="U71" s="33" t="s">
        <v>92</v>
      </c>
      <c r="V71" s="52">
        <v>43364</v>
      </c>
      <c r="W71" s="40">
        <v>43398</v>
      </c>
      <c r="X71" s="35"/>
      <c r="Y71" s="35"/>
      <c r="Z71" s="35"/>
      <c r="AA71" s="35"/>
      <c r="AB71" s="14" t="s">
        <v>294</v>
      </c>
      <c r="AC71" s="35"/>
      <c r="AD71" s="34">
        <v>796</v>
      </c>
      <c r="AE71" s="14" t="s">
        <v>93</v>
      </c>
      <c r="AF71" s="34">
        <v>33</v>
      </c>
      <c r="AG71" s="34">
        <v>93000000000</v>
      </c>
      <c r="AH71" s="33" t="s">
        <v>87</v>
      </c>
      <c r="AI71" s="40">
        <f t="shared" si="19"/>
        <v>43418</v>
      </c>
      <c r="AJ71" s="40">
        <v>43452</v>
      </c>
      <c r="AK71" s="40">
        <v>43482</v>
      </c>
      <c r="AL71" s="41">
        <v>2019</v>
      </c>
      <c r="AM71" s="35"/>
      <c r="AN71" s="41"/>
      <c r="AO71" s="35"/>
      <c r="AP71" s="35"/>
      <c r="AQ71" s="35"/>
      <c r="AR71" s="35"/>
      <c r="AS71" s="33" t="s">
        <v>278</v>
      </c>
      <c r="AT71" s="33" t="s">
        <v>278</v>
      </c>
      <c r="AU71" s="33" t="s">
        <v>278</v>
      </c>
      <c r="AV71" s="33" t="s">
        <v>276</v>
      </c>
      <c r="AW71" s="35"/>
      <c r="AX71" s="35"/>
      <c r="AY71" s="28">
        <v>62</v>
      </c>
    </row>
    <row r="72" spans="1:131" s="13" customFormat="1" ht="41.4">
      <c r="A72" s="34" t="s">
        <v>180</v>
      </c>
      <c r="B72" s="32" t="s">
        <v>443</v>
      </c>
      <c r="C72" s="42" t="s">
        <v>75</v>
      </c>
      <c r="D72" s="42" t="s">
        <v>282</v>
      </c>
      <c r="E72" s="14" t="s">
        <v>81</v>
      </c>
      <c r="F72" s="32">
        <v>1</v>
      </c>
      <c r="G72" s="14" t="s">
        <v>292</v>
      </c>
      <c r="H72" s="34" t="s">
        <v>189</v>
      </c>
      <c r="I72" s="37" t="s">
        <v>293</v>
      </c>
      <c r="J72" s="34">
        <v>1</v>
      </c>
      <c r="K72" s="35"/>
      <c r="L72" s="24" t="s">
        <v>276</v>
      </c>
      <c r="M72" s="14" t="s">
        <v>281</v>
      </c>
      <c r="N72" s="33" t="s">
        <v>280</v>
      </c>
      <c r="O72" s="38">
        <v>213.28079</v>
      </c>
      <c r="P72" s="39"/>
      <c r="Q72" s="19">
        <v>213.28079</v>
      </c>
      <c r="R72" s="38">
        <f t="shared" si="18"/>
        <v>251.67133219999999</v>
      </c>
      <c r="S72" s="34" t="s">
        <v>90</v>
      </c>
      <c r="T72" s="33" t="s">
        <v>75</v>
      </c>
      <c r="U72" s="33" t="s">
        <v>92</v>
      </c>
      <c r="V72" s="40">
        <v>43364</v>
      </c>
      <c r="W72" s="40">
        <v>43398</v>
      </c>
      <c r="X72" s="35"/>
      <c r="Y72" s="35"/>
      <c r="Z72" s="35"/>
      <c r="AA72" s="35"/>
      <c r="AB72" s="14" t="s">
        <v>292</v>
      </c>
      <c r="AC72" s="35"/>
      <c r="AD72" s="34">
        <v>796</v>
      </c>
      <c r="AE72" s="14" t="s">
        <v>93</v>
      </c>
      <c r="AF72" s="34">
        <v>95</v>
      </c>
      <c r="AG72" s="34">
        <v>93000000000</v>
      </c>
      <c r="AH72" s="33" t="s">
        <v>87</v>
      </c>
      <c r="AI72" s="40">
        <f t="shared" si="19"/>
        <v>43418</v>
      </c>
      <c r="AJ72" s="40">
        <v>43452</v>
      </c>
      <c r="AK72" s="40">
        <v>43482</v>
      </c>
      <c r="AL72" s="41">
        <v>2019</v>
      </c>
      <c r="AM72" s="35"/>
      <c r="AN72" s="41"/>
      <c r="AO72" s="35"/>
      <c r="AP72" s="35"/>
      <c r="AQ72" s="35"/>
      <c r="AR72" s="35"/>
      <c r="AS72" s="33" t="s">
        <v>278</v>
      </c>
      <c r="AT72" s="33" t="s">
        <v>278</v>
      </c>
      <c r="AU72" s="33" t="s">
        <v>278</v>
      </c>
      <c r="AV72" s="33" t="s">
        <v>276</v>
      </c>
      <c r="AW72" s="35"/>
      <c r="AX72" s="35"/>
      <c r="AY72" s="28">
        <v>63</v>
      </c>
    </row>
    <row r="73" spans="1:131" s="13" customFormat="1" ht="69">
      <c r="A73" s="34" t="s">
        <v>180</v>
      </c>
      <c r="B73" s="32" t="s">
        <v>444</v>
      </c>
      <c r="C73" s="42" t="s">
        <v>75</v>
      </c>
      <c r="D73" s="42" t="s">
        <v>282</v>
      </c>
      <c r="E73" s="14" t="s">
        <v>81</v>
      </c>
      <c r="F73" s="32">
        <v>1</v>
      </c>
      <c r="G73" s="14" t="s">
        <v>218</v>
      </c>
      <c r="H73" s="57" t="s">
        <v>580</v>
      </c>
      <c r="I73" s="37" t="s">
        <v>500</v>
      </c>
      <c r="J73" s="34">
        <v>1</v>
      </c>
      <c r="K73" s="35"/>
      <c r="L73" s="24" t="s">
        <v>276</v>
      </c>
      <c r="M73" s="14" t="s">
        <v>281</v>
      </c>
      <c r="N73" s="33" t="s">
        <v>280</v>
      </c>
      <c r="O73" s="38">
        <v>732.85727999999995</v>
      </c>
      <c r="P73" s="39"/>
      <c r="Q73" s="19">
        <v>732.85727999999995</v>
      </c>
      <c r="R73" s="38">
        <f t="shared" si="18"/>
        <v>864.77159039999992</v>
      </c>
      <c r="S73" s="34" t="s">
        <v>90</v>
      </c>
      <c r="T73" s="33" t="s">
        <v>75</v>
      </c>
      <c r="U73" s="33" t="s">
        <v>92</v>
      </c>
      <c r="V73" s="52">
        <v>43364</v>
      </c>
      <c r="W73" s="40">
        <v>43398</v>
      </c>
      <c r="X73" s="35"/>
      <c r="Y73" s="35"/>
      <c r="Z73" s="35"/>
      <c r="AA73" s="35"/>
      <c r="AB73" s="14" t="s">
        <v>218</v>
      </c>
      <c r="AC73" s="35"/>
      <c r="AD73" s="34">
        <v>796</v>
      </c>
      <c r="AE73" s="14" t="s">
        <v>93</v>
      </c>
      <c r="AF73" s="34">
        <v>600</v>
      </c>
      <c r="AG73" s="34">
        <v>93000000000</v>
      </c>
      <c r="AH73" s="33" t="s">
        <v>87</v>
      </c>
      <c r="AI73" s="40">
        <f t="shared" si="19"/>
        <v>43418</v>
      </c>
      <c r="AJ73" s="40">
        <v>43452</v>
      </c>
      <c r="AK73" s="40">
        <v>43482</v>
      </c>
      <c r="AL73" s="41">
        <v>2019</v>
      </c>
      <c r="AM73" s="35"/>
      <c r="AN73" s="41"/>
      <c r="AO73" s="35"/>
      <c r="AP73" s="35"/>
      <c r="AQ73" s="35"/>
      <c r="AR73" s="35"/>
      <c r="AS73" s="33" t="s">
        <v>278</v>
      </c>
      <c r="AT73" s="33" t="s">
        <v>278</v>
      </c>
      <c r="AU73" s="33" t="s">
        <v>278</v>
      </c>
      <c r="AV73" s="33" t="s">
        <v>276</v>
      </c>
      <c r="AW73" s="35"/>
      <c r="AX73" s="35"/>
      <c r="AY73" s="28">
        <v>64</v>
      </c>
    </row>
    <row r="74" spans="1:131" s="153" customFormat="1" ht="146.25" customHeight="1">
      <c r="A74" s="130" t="s">
        <v>220</v>
      </c>
      <c r="B74" s="95" t="s">
        <v>654</v>
      </c>
      <c r="C74" s="95" t="s">
        <v>75</v>
      </c>
      <c r="D74" s="95" t="s">
        <v>221</v>
      </c>
      <c r="E74" s="95" t="s">
        <v>222</v>
      </c>
      <c r="F74" s="95">
        <v>1</v>
      </c>
      <c r="G74" s="99" t="s">
        <v>223</v>
      </c>
      <c r="H74" s="123" t="s">
        <v>322</v>
      </c>
      <c r="I74" s="123" t="s">
        <v>224</v>
      </c>
      <c r="J74" s="99">
        <v>1</v>
      </c>
      <c r="K74" s="103"/>
      <c r="L74" s="103"/>
      <c r="M74" s="95" t="s">
        <v>168</v>
      </c>
      <c r="N74" s="99" t="s">
        <v>106</v>
      </c>
      <c r="O74" s="105">
        <v>643.72799999999995</v>
      </c>
      <c r="P74" s="147"/>
      <c r="Q74" s="105">
        <v>643.72799999999995</v>
      </c>
      <c r="R74" s="104">
        <f>Q74*118%</f>
        <v>759.59903999999995</v>
      </c>
      <c r="S74" s="99" t="s">
        <v>104</v>
      </c>
      <c r="T74" s="95" t="s">
        <v>75</v>
      </c>
      <c r="U74" s="95" t="s">
        <v>92</v>
      </c>
      <c r="V74" s="148">
        <v>43153</v>
      </c>
      <c r="W74" s="149">
        <f>V74+45</f>
        <v>43198</v>
      </c>
      <c r="X74" s="150"/>
      <c r="Y74" s="150"/>
      <c r="Z74" s="150"/>
      <c r="AA74" s="150"/>
      <c r="AB74" s="151" t="s">
        <v>223</v>
      </c>
      <c r="AC74" s="152" t="s">
        <v>225</v>
      </c>
      <c r="AD74" s="95">
        <v>876</v>
      </c>
      <c r="AE74" s="99" t="s">
        <v>172</v>
      </c>
      <c r="AF74" s="95">
        <v>1</v>
      </c>
      <c r="AG74" s="95">
        <v>93000000000</v>
      </c>
      <c r="AH74" s="95" t="s">
        <v>87</v>
      </c>
      <c r="AI74" s="149">
        <f>W74+20</f>
        <v>43218</v>
      </c>
      <c r="AJ74" s="149">
        <f>AI74</f>
        <v>43218</v>
      </c>
      <c r="AK74" s="149">
        <f>AJ74+365</f>
        <v>43583</v>
      </c>
      <c r="AL74" s="130" t="s">
        <v>179</v>
      </c>
      <c r="AM74" s="95" t="s">
        <v>174</v>
      </c>
      <c r="AN74" s="95"/>
      <c r="AO74" s="95"/>
      <c r="AP74" s="95"/>
      <c r="AQ74" s="95"/>
      <c r="AR74" s="95"/>
      <c r="AS74" s="95"/>
      <c r="AT74" s="95"/>
      <c r="AU74" s="95"/>
      <c r="AV74" s="95" t="s">
        <v>174</v>
      </c>
      <c r="AW74" s="95" t="s">
        <v>655</v>
      </c>
      <c r="AY74" s="154">
        <v>65</v>
      </c>
      <c r="AZ74" s="154"/>
      <c r="BA74" s="154"/>
      <c r="BB74" s="154"/>
      <c r="BC74" s="154"/>
      <c r="BD74" s="154"/>
      <c r="BE74" s="154"/>
      <c r="BF74" s="154"/>
      <c r="BG74" s="154"/>
      <c r="BH74" s="154"/>
      <c r="BI74" s="154"/>
      <c r="BJ74" s="154"/>
      <c r="BK74" s="154"/>
      <c r="BL74" s="154"/>
      <c r="BM74" s="154"/>
      <c r="BN74" s="154"/>
      <c r="BO74" s="154"/>
      <c r="BP74" s="154"/>
      <c r="BQ74" s="154"/>
      <c r="BR74" s="154"/>
      <c r="BS74" s="154"/>
      <c r="BT74" s="154"/>
      <c r="BU74" s="154"/>
      <c r="BV74" s="154"/>
      <c r="BW74" s="154"/>
      <c r="BX74" s="154"/>
      <c r="BY74" s="154"/>
      <c r="BZ74" s="154"/>
      <c r="CA74" s="154"/>
      <c r="CB74" s="154"/>
      <c r="CC74" s="154"/>
      <c r="CD74" s="154"/>
      <c r="CE74" s="154"/>
      <c r="CF74" s="154"/>
      <c r="CG74" s="154"/>
      <c r="CH74" s="154"/>
      <c r="CI74" s="154"/>
      <c r="CJ74" s="154"/>
      <c r="CK74" s="154"/>
      <c r="CL74" s="154"/>
      <c r="CM74" s="154"/>
      <c r="CN74" s="154"/>
      <c r="CO74" s="154"/>
      <c r="CP74" s="154"/>
      <c r="CQ74" s="154"/>
      <c r="CR74" s="154"/>
      <c r="CS74" s="154"/>
      <c r="CT74" s="154"/>
      <c r="CU74" s="154"/>
      <c r="CV74" s="154"/>
      <c r="CW74" s="154"/>
      <c r="CX74" s="154"/>
      <c r="CY74" s="154"/>
      <c r="CZ74" s="154"/>
      <c r="DA74" s="154"/>
      <c r="DB74" s="154"/>
      <c r="DC74" s="154"/>
      <c r="DD74" s="154"/>
      <c r="DE74" s="154"/>
      <c r="DF74" s="154"/>
      <c r="DG74" s="154"/>
      <c r="DH74" s="154"/>
      <c r="DI74" s="154"/>
      <c r="DJ74" s="154"/>
      <c r="DK74" s="154"/>
      <c r="DL74" s="154"/>
      <c r="DM74" s="154"/>
      <c r="DN74" s="154"/>
      <c r="DO74" s="154"/>
      <c r="DP74" s="154"/>
      <c r="DQ74" s="154"/>
      <c r="DR74" s="154"/>
      <c r="DS74" s="154"/>
      <c r="DT74" s="154"/>
      <c r="DU74" s="154"/>
      <c r="DV74" s="154"/>
      <c r="DW74" s="154"/>
      <c r="DX74" s="154"/>
      <c r="DY74" s="154"/>
      <c r="DZ74" s="154"/>
      <c r="EA74" s="154"/>
    </row>
    <row r="75" spans="1:131" s="13" customFormat="1" ht="165.6">
      <c r="A75" s="57" t="s">
        <v>220</v>
      </c>
      <c r="B75" s="32" t="s">
        <v>445</v>
      </c>
      <c r="C75" s="34" t="s">
        <v>75</v>
      </c>
      <c r="D75" s="14" t="s">
        <v>221</v>
      </c>
      <c r="E75" s="34" t="s">
        <v>222</v>
      </c>
      <c r="F75" s="34">
        <v>1</v>
      </c>
      <c r="G75" s="14" t="s">
        <v>324</v>
      </c>
      <c r="H75" s="34" t="s">
        <v>322</v>
      </c>
      <c r="I75" s="34" t="s">
        <v>224</v>
      </c>
      <c r="J75" s="34">
        <v>1</v>
      </c>
      <c r="K75" s="34"/>
      <c r="L75" s="34" t="s">
        <v>174</v>
      </c>
      <c r="M75" s="34" t="s">
        <v>168</v>
      </c>
      <c r="N75" s="14" t="s">
        <v>106</v>
      </c>
      <c r="O75" s="38">
        <v>254.24</v>
      </c>
      <c r="P75" s="38"/>
      <c r="Q75" s="19">
        <v>254.24</v>
      </c>
      <c r="R75" s="38">
        <f t="shared" ref="R75:R82" si="22">O75*1.18</f>
        <v>300.00319999999999</v>
      </c>
      <c r="S75" s="34" t="s">
        <v>104</v>
      </c>
      <c r="T75" s="14" t="s">
        <v>75</v>
      </c>
      <c r="U75" s="34" t="s">
        <v>92</v>
      </c>
      <c r="V75" s="58">
        <v>43313</v>
      </c>
      <c r="W75" s="58">
        <f>V75+45</f>
        <v>43358</v>
      </c>
      <c r="X75" s="34"/>
      <c r="Y75" s="34"/>
      <c r="Z75" s="34"/>
      <c r="AA75" s="34"/>
      <c r="AB75" s="24" t="s">
        <v>324</v>
      </c>
      <c r="AC75" s="59" t="s">
        <v>226</v>
      </c>
      <c r="AD75" s="60">
        <v>876</v>
      </c>
      <c r="AE75" s="24" t="s">
        <v>172</v>
      </c>
      <c r="AF75" s="61">
        <v>1</v>
      </c>
      <c r="AG75" s="24">
        <v>93000000000</v>
      </c>
      <c r="AH75" s="24" t="s">
        <v>87</v>
      </c>
      <c r="AI75" s="58">
        <f>W75+20</f>
        <v>43378</v>
      </c>
      <c r="AJ75" s="58">
        <f>AI75</f>
        <v>43378</v>
      </c>
      <c r="AK75" s="58">
        <f>AJ75+365</f>
        <v>43743</v>
      </c>
      <c r="AL75" s="34">
        <v>2018</v>
      </c>
      <c r="AM75" s="34"/>
      <c r="AN75" s="34"/>
      <c r="AO75" s="34"/>
      <c r="AP75" s="34"/>
      <c r="AQ75" s="34"/>
      <c r="AR75" s="34"/>
      <c r="AS75" s="34"/>
      <c r="AT75" s="34"/>
      <c r="AU75" s="34"/>
      <c r="AV75" s="34" t="s">
        <v>174</v>
      </c>
      <c r="AW75" s="34"/>
      <c r="AX75" s="35"/>
      <c r="AY75" s="28">
        <v>66</v>
      </c>
    </row>
    <row r="76" spans="1:131" s="13" customFormat="1" ht="229.2" customHeight="1">
      <c r="A76" s="57" t="s">
        <v>220</v>
      </c>
      <c r="B76" s="32" t="s">
        <v>446</v>
      </c>
      <c r="C76" s="34" t="s">
        <v>75</v>
      </c>
      <c r="D76" s="14" t="s">
        <v>221</v>
      </c>
      <c r="E76" s="34" t="s">
        <v>222</v>
      </c>
      <c r="F76" s="34">
        <v>1</v>
      </c>
      <c r="G76" s="14" t="s">
        <v>323</v>
      </c>
      <c r="H76" s="34" t="s">
        <v>322</v>
      </c>
      <c r="I76" s="34" t="s">
        <v>224</v>
      </c>
      <c r="J76" s="34">
        <v>1</v>
      </c>
      <c r="K76" s="34"/>
      <c r="L76" s="34" t="s">
        <v>174</v>
      </c>
      <c r="M76" s="34" t="s">
        <v>168</v>
      </c>
      <c r="N76" s="14" t="s">
        <v>106</v>
      </c>
      <c r="O76" s="38">
        <v>830.51</v>
      </c>
      <c r="P76" s="38"/>
      <c r="Q76" s="19">
        <v>830.51</v>
      </c>
      <c r="R76" s="38">
        <f t="shared" si="22"/>
        <v>980.00179999999989</v>
      </c>
      <c r="S76" s="34" t="s">
        <v>104</v>
      </c>
      <c r="T76" s="14" t="s">
        <v>75</v>
      </c>
      <c r="U76" s="34" t="s">
        <v>92</v>
      </c>
      <c r="V76" s="58">
        <v>43256</v>
      </c>
      <c r="W76" s="58">
        <f>V76+45</f>
        <v>43301</v>
      </c>
      <c r="X76" s="34"/>
      <c r="Y76" s="34"/>
      <c r="Z76" s="34"/>
      <c r="AA76" s="34"/>
      <c r="AB76" s="24" t="s">
        <v>323</v>
      </c>
      <c r="AC76" s="59" t="s">
        <v>226</v>
      </c>
      <c r="AD76" s="60">
        <v>876</v>
      </c>
      <c r="AE76" s="24" t="s">
        <v>172</v>
      </c>
      <c r="AF76" s="61">
        <v>1</v>
      </c>
      <c r="AG76" s="24">
        <v>93000000000</v>
      </c>
      <c r="AH76" s="24" t="s">
        <v>87</v>
      </c>
      <c r="AI76" s="58">
        <f>W76+20</f>
        <v>43321</v>
      </c>
      <c r="AJ76" s="58">
        <f>AI76</f>
        <v>43321</v>
      </c>
      <c r="AK76" s="58">
        <f>AJ76+30</f>
        <v>43351</v>
      </c>
      <c r="AL76" s="34">
        <v>2018</v>
      </c>
      <c r="AM76" s="34"/>
      <c r="AN76" s="34"/>
      <c r="AO76" s="34"/>
      <c r="AP76" s="34"/>
      <c r="AQ76" s="34"/>
      <c r="AR76" s="34"/>
      <c r="AS76" s="34"/>
      <c r="AT76" s="34"/>
      <c r="AU76" s="34"/>
      <c r="AV76" s="34" t="s">
        <v>174</v>
      </c>
      <c r="AW76" s="34"/>
      <c r="AX76" s="35"/>
      <c r="AY76" s="28">
        <v>67</v>
      </c>
    </row>
    <row r="77" spans="1:131" s="62" customFormat="1" ht="151.80000000000001">
      <c r="A77" s="24" t="s">
        <v>227</v>
      </c>
      <c r="B77" s="32" t="s">
        <v>447</v>
      </c>
      <c r="C77" s="34" t="s">
        <v>75</v>
      </c>
      <c r="D77" s="14" t="s">
        <v>221</v>
      </c>
      <c r="E77" s="34" t="s">
        <v>222</v>
      </c>
      <c r="F77" s="34">
        <v>1</v>
      </c>
      <c r="G77" s="24" t="s">
        <v>319</v>
      </c>
      <c r="H77" s="24" t="s">
        <v>321</v>
      </c>
      <c r="I77" s="24" t="s">
        <v>320</v>
      </c>
      <c r="J77" s="34">
        <v>1</v>
      </c>
      <c r="K77" s="24"/>
      <c r="L77" s="34" t="s">
        <v>174</v>
      </c>
      <c r="M77" s="34" t="s">
        <v>168</v>
      </c>
      <c r="N77" s="14" t="s">
        <v>106</v>
      </c>
      <c r="O77" s="29">
        <v>2100</v>
      </c>
      <c r="P77" s="38"/>
      <c r="Q77" s="19">
        <v>2100</v>
      </c>
      <c r="R77" s="38">
        <f t="shared" si="22"/>
        <v>2478</v>
      </c>
      <c r="S77" s="34" t="s">
        <v>90</v>
      </c>
      <c r="T77" s="14" t="s">
        <v>75</v>
      </c>
      <c r="U77" s="34" t="s">
        <v>92</v>
      </c>
      <c r="V77" s="58">
        <v>43151</v>
      </c>
      <c r="W77" s="58">
        <f t="shared" ref="W77:W82" si="23">V77+45</f>
        <v>43196</v>
      </c>
      <c r="X77" s="34"/>
      <c r="Y77" s="34"/>
      <c r="Z77" s="34"/>
      <c r="AA77" s="34"/>
      <c r="AB77" s="14" t="s">
        <v>319</v>
      </c>
      <c r="AC77" s="14" t="s">
        <v>318</v>
      </c>
      <c r="AD77" s="60">
        <v>796</v>
      </c>
      <c r="AE77" s="14" t="s">
        <v>93</v>
      </c>
      <c r="AF77" s="34">
        <v>1</v>
      </c>
      <c r="AG77" s="24">
        <v>93000000000</v>
      </c>
      <c r="AH77" s="24" t="s">
        <v>87</v>
      </c>
      <c r="AI77" s="58">
        <f t="shared" ref="AI77:AI82" si="24">W77+20</f>
        <v>43216</v>
      </c>
      <c r="AJ77" s="58">
        <f t="shared" ref="AJ77:AJ82" si="25">AI77</f>
        <v>43216</v>
      </c>
      <c r="AK77" s="58">
        <f>AJ77+60</f>
        <v>43276</v>
      </c>
      <c r="AL77" s="34">
        <v>2018</v>
      </c>
      <c r="AM77" s="34"/>
      <c r="AN77" s="34"/>
      <c r="AO77" s="34"/>
      <c r="AP77" s="34"/>
      <c r="AQ77" s="34"/>
      <c r="AR77" s="34"/>
      <c r="AS77" s="34"/>
      <c r="AT77" s="34"/>
      <c r="AU77" s="34"/>
      <c r="AV77" s="34" t="s">
        <v>174</v>
      </c>
      <c r="AW77" s="34"/>
      <c r="AX77" s="35"/>
      <c r="AY77" s="28">
        <v>68</v>
      </c>
    </row>
    <row r="78" spans="1:131" s="13" customFormat="1" ht="193.2">
      <c r="A78" s="57" t="s">
        <v>227</v>
      </c>
      <c r="B78" s="32" t="s">
        <v>448</v>
      </c>
      <c r="C78" s="34" t="s">
        <v>75</v>
      </c>
      <c r="D78" s="14" t="s">
        <v>221</v>
      </c>
      <c r="E78" s="34" t="s">
        <v>222</v>
      </c>
      <c r="F78" s="34">
        <v>1</v>
      </c>
      <c r="G78" s="14" t="s">
        <v>317</v>
      </c>
      <c r="H78" s="34" t="s">
        <v>314</v>
      </c>
      <c r="I78" s="34" t="s">
        <v>229</v>
      </c>
      <c r="J78" s="34">
        <v>1</v>
      </c>
      <c r="K78" s="34"/>
      <c r="L78" s="34" t="s">
        <v>174</v>
      </c>
      <c r="M78" s="34" t="s">
        <v>168</v>
      </c>
      <c r="N78" s="14" t="s">
        <v>106</v>
      </c>
      <c r="O78" s="38">
        <v>138</v>
      </c>
      <c r="P78" s="38"/>
      <c r="Q78" s="19">
        <v>138</v>
      </c>
      <c r="R78" s="38">
        <f t="shared" si="22"/>
        <v>162.84</v>
      </c>
      <c r="S78" s="34" t="s">
        <v>90</v>
      </c>
      <c r="T78" s="14" t="s">
        <v>75</v>
      </c>
      <c r="U78" s="34" t="s">
        <v>92</v>
      </c>
      <c r="V78" s="58">
        <v>43234</v>
      </c>
      <c r="W78" s="58">
        <f t="shared" si="23"/>
        <v>43279</v>
      </c>
      <c r="X78" s="34"/>
      <c r="Y78" s="34"/>
      <c r="Z78" s="34"/>
      <c r="AA78" s="34"/>
      <c r="AB78" s="24" t="s">
        <v>317</v>
      </c>
      <c r="AC78" s="59" t="s">
        <v>226</v>
      </c>
      <c r="AD78" s="60">
        <v>796</v>
      </c>
      <c r="AE78" s="14" t="s">
        <v>93</v>
      </c>
      <c r="AF78" s="34">
        <v>3</v>
      </c>
      <c r="AG78" s="24">
        <v>93000000000</v>
      </c>
      <c r="AH78" s="24" t="s">
        <v>87</v>
      </c>
      <c r="AI78" s="58">
        <f t="shared" si="24"/>
        <v>43299</v>
      </c>
      <c r="AJ78" s="58">
        <f t="shared" si="25"/>
        <v>43299</v>
      </c>
      <c r="AK78" s="58">
        <f>AJ78+30</f>
        <v>43329</v>
      </c>
      <c r="AL78" s="34">
        <v>2018</v>
      </c>
      <c r="AM78" s="34"/>
      <c r="AN78" s="34"/>
      <c r="AO78" s="34"/>
      <c r="AP78" s="34"/>
      <c r="AQ78" s="34"/>
      <c r="AR78" s="34"/>
      <c r="AS78" s="34"/>
      <c r="AT78" s="34"/>
      <c r="AU78" s="34"/>
      <c r="AV78" s="34" t="s">
        <v>174</v>
      </c>
      <c r="AW78" s="34"/>
      <c r="AX78" s="35"/>
      <c r="AY78" s="28">
        <v>69</v>
      </c>
    </row>
    <row r="79" spans="1:131" s="62" customFormat="1" ht="179.4">
      <c r="A79" s="24" t="s">
        <v>227</v>
      </c>
      <c r="B79" s="32" t="s">
        <v>449</v>
      </c>
      <c r="C79" s="34" t="s">
        <v>75</v>
      </c>
      <c r="D79" s="14" t="s">
        <v>221</v>
      </c>
      <c r="E79" s="34" t="s">
        <v>222</v>
      </c>
      <c r="F79" s="34">
        <v>1</v>
      </c>
      <c r="G79" s="24" t="s">
        <v>230</v>
      </c>
      <c r="H79" s="34" t="s">
        <v>314</v>
      </c>
      <c r="I79" s="34" t="s">
        <v>229</v>
      </c>
      <c r="J79" s="34">
        <v>1</v>
      </c>
      <c r="K79" s="24"/>
      <c r="L79" s="34" t="s">
        <v>174</v>
      </c>
      <c r="M79" s="34" t="s">
        <v>168</v>
      </c>
      <c r="N79" s="14" t="s">
        <v>106</v>
      </c>
      <c r="O79" s="29">
        <v>416.9</v>
      </c>
      <c r="P79" s="38"/>
      <c r="Q79" s="19">
        <v>416.9</v>
      </c>
      <c r="R79" s="38">
        <f t="shared" si="22"/>
        <v>491.94199999999995</v>
      </c>
      <c r="S79" s="34" t="s">
        <v>90</v>
      </c>
      <c r="T79" s="14" t="s">
        <v>75</v>
      </c>
      <c r="U79" s="34" t="s">
        <v>92</v>
      </c>
      <c r="V79" s="58">
        <v>43241</v>
      </c>
      <c r="W79" s="58">
        <f t="shared" si="23"/>
        <v>43286</v>
      </c>
      <c r="X79" s="34"/>
      <c r="Y79" s="34"/>
      <c r="Z79" s="34"/>
      <c r="AA79" s="34"/>
      <c r="AB79" s="14" t="s">
        <v>230</v>
      </c>
      <c r="AC79" s="59" t="s">
        <v>226</v>
      </c>
      <c r="AD79" s="60">
        <v>796</v>
      </c>
      <c r="AE79" s="14" t="s">
        <v>93</v>
      </c>
      <c r="AF79" s="34">
        <v>18</v>
      </c>
      <c r="AG79" s="24">
        <v>93000000000</v>
      </c>
      <c r="AH79" s="24" t="s">
        <v>87</v>
      </c>
      <c r="AI79" s="58">
        <f t="shared" si="24"/>
        <v>43306</v>
      </c>
      <c r="AJ79" s="58">
        <f t="shared" si="25"/>
        <v>43306</v>
      </c>
      <c r="AK79" s="58">
        <f>AJ79+30</f>
        <v>43336</v>
      </c>
      <c r="AL79" s="34">
        <v>2018</v>
      </c>
      <c r="AM79" s="34"/>
      <c r="AN79" s="34"/>
      <c r="AO79" s="34"/>
      <c r="AP79" s="34"/>
      <c r="AQ79" s="34"/>
      <c r="AR79" s="34"/>
      <c r="AS79" s="34"/>
      <c r="AT79" s="34"/>
      <c r="AU79" s="34"/>
      <c r="AV79" s="34" t="s">
        <v>174</v>
      </c>
      <c r="AW79" s="34"/>
      <c r="AX79" s="35"/>
      <c r="AY79" s="28">
        <v>70</v>
      </c>
    </row>
    <row r="80" spans="1:131" s="62" customFormat="1" ht="195.6" customHeight="1">
      <c r="A80" s="24" t="s">
        <v>227</v>
      </c>
      <c r="B80" s="32" t="s">
        <v>450</v>
      </c>
      <c r="C80" s="34" t="s">
        <v>75</v>
      </c>
      <c r="D80" s="14" t="s">
        <v>221</v>
      </c>
      <c r="E80" s="34" t="s">
        <v>222</v>
      </c>
      <c r="F80" s="34">
        <v>1</v>
      </c>
      <c r="G80" s="24" t="s">
        <v>228</v>
      </c>
      <c r="H80" s="34" t="s">
        <v>314</v>
      </c>
      <c r="I80" s="34" t="s">
        <v>229</v>
      </c>
      <c r="J80" s="34">
        <v>1</v>
      </c>
      <c r="K80" s="24"/>
      <c r="L80" s="34" t="s">
        <v>174</v>
      </c>
      <c r="M80" s="34" t="s">
        <v>168</v>
      </c>
      <c r="N80" s="14" t="s">
        <v>106</v>
      </c>
      <c r="O80" s="29">
        <v>300.85000000000002</v>
      </c>
      <c r="P80" s="38"/>
      <c r="Q80" s="19">
        <v>300.85000000000002</v>
      </c>
      <c r="R80" s="38">
        <f t="shared" si="22"/>
        <v>355.00299999999999</v>
      </c>
      <c r="S80" s="34" t="s">
        <v>90</v>
      </c>
      <c r="T80" s="14" t="s">
        <v>75</v>
      </c>
      <c r="U80" s="34" t="s">
        <v>92</v>
      </c>
      <c r="V80" s="58">
        <v>43248</v>
      </c>
      <c r="W80" s="58">
        <f t="shared" si="23"/>
        <v>43293</v>
      </c>
      <c r="X80" s="34"/>
      <c r="Y80" s="34"/>
      <c r="Z80" s="34"/>
      <c r="AA80" s="34"/>
      <c r="AB80" s="14" t="s">
        <v>228</v>
      </c>
      <c r="AC80" s="59" t="s">
        <v>226</v>
      </c>
      <c r="AD80" s="60">
        <v>796</v>
      </c>
      <c r="AE80" s="14" t="s">
        <v>93</v>
      </c>
      <c r="AF80" s="34">
        <v>275</v>
      </c>
      <c r="AG80" s="24">
        <v>93000000000</v>
      </c>
      <c r="AH80" s="24" t="s">
        <v>87</v>
      </c>
      <c r="AI80" s="58">
        <f t="shared" si="24"/>
        <v>43313</v>
      </c>
      <c r="AJ80" s="58">
        <f t="shared" si="25"/>
        <v>43313</v>
      </c>
      <c r="AK80" s="58">
        <f>AJ80+30</f>
        <v>43343</v>
      </c>
      <c r="AL80" s="34">
        <v>2018</v>
      </c>
      <c r="AM80" s="34"/>
      <c r="AN80" s="34"/>
      <c r="AO80" s="34"/>
      <c r="AP80" s="34"/>
      <c r="AQ80" s="34"/>
      <c r="AR80" s="34"/>
      <c r="AS80" s="34"/>
      <c r="AT80" s="34"/>
      <c r="AU80" s="34"/>
      <c r="AV80" s="34" t="s">
        <v>174</v>
      </c>
      <c r="AW80" s="34"/>
      <c r="AX80" s="35"/>
      <c r="AY80" s="28">
        <v>71</v>
      </c>
    </row>
    <row r="81" spans="1:54" s="62" customFormat="1" ht="145.94999999999999" customHeight="1">
      <c r="A81" s="24" t="s">
        <v>227</v>
      </c>
      <c r="B81" s="32" t="s">
        <v>451</v>
      </c>
      <c r="C81" s="34" t="s">
        <v>75</v>
      </c>
      <c r="D81" s="14" t="s">
        <v>221</v>
      </c>
      <c r="E81" s="34" t="s">
        <v>222</v>
      </c>
      <c r="F81" s="34">
        <v>1</v>
      </c>
      <c r="G81" s="24" t="s">
        <v>316</v>
      </c>
      <c r="H81" s="34" t="s">
        <v>314</v>
      </c>
      <c r="I81" s="34" t="s">
        <v>229</v>
      </c>
      <c r="J81" s="34">
        <v>1</v>
      </c>
      <c r="K81" s="24"/>
      <c r="L81" s="34" t="s">
        <v>174</v>
      </c>
      <c r="M81" s="34" t="s">
        <v>168</v>
      </c>
      <c r="N81" s="14" t="s">
        <v>106</v>
      </c>
      <c r="O81" s="29">
        <v>150</v>
      </c>
      <c r="P81" s="38"/>
      <c r="Q81" s="19">
        <v>150</v>
      </c>
      <c r="R81" s="38">
        <f t="shared" si="22"/>
        <v>177</v>
      </c>
      <c r="S81" s="34" t="s">
        <v>90</v>
      </c>
      <c r="T81" s="14" t="s">
        <v>75</v>
      </c>
      <c r="U81" s="34" t="s">
        <v>92</v>
      </c>
      <c r="V81" s="58">
        <v>43206</v>
      </c>
      <c r="W81" s="58">
        <f t="shared" si="23"/>
        <v>43251</v>
      </c>
      <c r="X81" s="34"/>
      <c r="Y81" s="34"/>
      <c r="Z81" s="34"/>
      <c r="AA81" s="34"/>
      <c r="AB81" s="14" t="s">
        <v>316</v>
      </c>
      <c r="AC81" s="59" t="s">
        <v>226</v>
      </c>
      <c r="AD81" s="60">
        <v>796</v>
      </c>
      <c r="AE81" s="14" t="s">
        <v>93</v>
      </c>
      <c r="AF81" s="34">
        <v>5</v>
      </c>
      <c r="AG81" s="24">
        <v>93000000000</v>
      </c>
      <c r="AH81" s="24" t="s">
        <v>87</v>
      </c>
      <c r="AI81" s="58">
        <f t="shared" si="24"/>
        <v>43271</v>
      </c>
      <c r="AJ81" s="58">
        <f t="shared" si="25"/>
        <v>43271</v>
      </c>
      <c r="AK81" s="58">
        <f>AJ81+30</f>
        <v>43301</v>
      </c>
      <c r="AL81" s="34">
        <v>2018</v>
      </c>
      <c r="AM81" s="34"/>
      <c r="AN81" s="34"/>
      <c r="AO81" s="34"/>
      <c r="AP81" s="34"/>
      <c r="AQ81" s="34"/>
      <c r="AR81" s="34"/>
      <c r="AS81" s="34"/>
      <c r="AT81" s="34"/>
      <c r="AU81" s="34"/>
      <c r="AV81" s="34" t="s">
        <v>174</v>
      </c>
      <c r="AW81" s="34"/>
      <c r="AX81" s="35"/>
      <c r="AY81" s="28">
        <v>72</v>
      </c>
    </row>
    <row r="82" spans="1:54" s="62" customFormat="1" ht="125.4" customHeight="1">
      <c r="A82" s="24" t="s">
        <v>227</v>
      </c>
      <c r="B82" s="32" t="s">
        <v>452</v>
      </c>
      <c r="C82" s="34" t="s">
        <v>75</v>
      </c>
      <c r="D82" s="14" t="s">
        <v>221</v>
      </c>
      <c r="E82" s="34" t="s">
        <v>222</v>
      </c>
      <c r="F82" s="34">
        <v>1</v>
      </c>
      <c r="G82" s="24" t="s">
        <v>315</v>
      </c>
      <c r="H82" s="34" t="s">
        <v>314</v>
      </c>
      <c r="I82" s="34" t="s">
        <v>229</v>
      </c>
      <c r="J82" s="34">
        <v>1</v>
      </c>
      <c r="K82" s="24"/>
      <c r="L82" s="34" t="s">
        <v>174</v>
      </c>
      <c r="M82" s="34" t="s">
        <v>168</v>
      </c>
      <c r="N82" s="14" t="s">
        <v>106</v>
      </c>
      <c r="O82" s="29">
        <v>300.5</v>
      </c>
      <c r="P82" s="38"/>
      <c r="Q82" s="19">
        <v>300.5</v>
      </c>
      <c r="R82" s="38">
        <f t="shared" si="22"/>
        <v>354.59</v>
      </c>
      <c r="S82" s="34" t="s">
        <v>90</v>
      </c>
      <c r="T82" s="14" t="s">
        <v>75</v>
      </c>
      <c r="U82" s="34" t="s">
        <v>92</v>
      </c>
      <c r="V82" s="58">
        <v>43088</v>
      </c>
      <c r="W82" s="58">
        <f t="shared" si="23"/>
        <v>43133</v>
      </c>
      <c r="X82" s="34"/>
      <c r="Y82" s="34"/>
      <c r="Z82" s="34"/>
      <c r="AA82" s="34"/>
      <c r="AB82" s="14" t="s">
        <v>315</v>
      </c>
      <c r="AC82" s="59" t="s">
        <v>226</v>
      </c>
      <c r="AD82" s="60">
        <v>796</v>
      </c>
      <c r="AE82" s="14" t="s">
        <v>93</v>
      </c>
      <c r="AF82" s="34">
        <v>5</v>
      </c>
      <c r="AG82" s="24">
        <v>93000000000</v>
      </c>
      <c r="AH82" s="24" t="s">
        <v>87</v>
      </c>
      <c r="AI82" s="58">
        <f t="shared" si="24"/>
        <v>43153</v>
      </c>
      <c r="AJ82" s="58">
        <f t="shared" si="25"/>
        <v>43153</v>
      </c>
      <c r="AK82" s="58">
        <f>AJ82+30</f>
        <v>43183</v>
      </c>
      <c r="AL82" s="34">
        <v>2018</v>
      </c>
      <c r="AM82" s="34"/>
      <c r="AN82" s="34"/>
      <c r="AO82" s="34"/>
      <c r="AP82" s="34"/>
      <c r="AQ82" s="34"/>
      <c r="AR82" s="34"/>
      <c r="AS82" s="34"/>
      <c r="AT82" s="34"/>
      <c r="AU82" s="34"/>
      <c r="AV82" s="34" t="s">
        <v>174</v>
      </c>
      <c r="AW82" s="34"/>
      <c r="AX82" s="35"/>
      <c r="AY82" s="28">
        <v>73</v>
      </c>
    </row>
    <row r="83" spans="1:54" s="13" customFormat="1" ht="28.5" customHeight="1">
      <c r="A83" s="63" t="s">
        <v>232</v>
      </c>
      <c r="B83" s="32" t="s">
        <v>453</v>
      </c>
      <c r="C83" s="14" t="s">
        <v>75</v>
      </c>
      <c r="D83" s="14" t="s">
        <v>489</v>
      </c>
      <c r="E83" s="34" t="s">
        <v>165</v>
      </c>
      <c r="F83" s="34">
        <v>1</v>
      </c>
      <c r="G83" s="14" t="s">
        <v>239</v>
      </c>
      <c r="H83" s="60">
        <v>66</v>
      </c>
      <c r="I83" s="60" t="s">
        <v>240</v>
      </c>
      <c r="J83" s="60">
        <v>1</v>
      </c>
      <c r="K83" s="64"/>
      <c r="L83" s="60" t="s">
        <v>276</v>
      </c>
      <c r="M83" s="18" t="s">
        <v>346</v>
      </c>
      <c r="N83" s="18" t="s">
        <v>490</v>
      </c>
      <c r="O83" s="65">
        <v>586.4</v>
      </c>
      <c r="P83" s="66"/>
      <c r="Q83" s="65">
        <v>586.4</v>
      </c>
      <c r="R83" s="65">
        <v>586.4</v>
      </c>
      <c r="S83" s="18" t="s">
        <v>104</v>
      </c>
      <c r="T83" s="18" t="s">
        <v>75</v>
      </c>
      <c r="U83" s="67" t="s">
        <v>92</v>
      </c>
      <c r="V83" s="22">
        <v>43215</v>
      </c>
      <c r="W83" s="22">
        <f t="shared" ref="W83:W92" si="26">V83+45</f>
        <v>43260</v>
      </c>
      <c r="X83" s="68"/>
      <c r="Y83" s="68"/>
      <c r="Z83" s="68"/>
      <c r="AA83" s="68"/>
      <c r="AB83" s="24" t="s">
        <v>239</v>
      </c>
      <c r="AC83" s="68"/>
      <c r="AD83" s="24">
        <v>796</v>
      </c>
      <c r="AE83" s="24" t="s">
        <v>172</v>
      </c>
      <c r="AF83" s="24">
        <v>652</v>
      </c>
      <c r="AG83" s="24">
        <v>93000000000</v>
      </c>
      <c r="AH83" s="24" t="s">
        <v>87</v>
      </c>
      <c r="AI83" s="22">
        <f t="shared" ref="AI83:AI92" si="27">W83+20</f>
        <v>43280</v>
      </c>
      <c r="AJ83" s="22">
        <f t="shared" ref="AJ83:AJ92" si="28">AI83</f>
        <v>43280</v>
      </c>
      <c r="AK83" s="22">
        <v>43465</v>
      </c>
      <c r="AL83" s="18">
        <v>2018</v>
      </c>
      <c r="AM83" s="68"/>
      <c r="AN83" s="68"/>
      <c r="AO83" s="68"/>
      <c r="AP83" s="68"/>
      <c r="AQ83" s="68"/>
      <c r="AR83" s="68"/>
      <c r="AS83" s="68"/>
      <c r="AT83" s="68"/>
      <c r="AU83" s="68"/>
      <c r="AV83" s="18" t="s">
        <v>276</v>
      </c>
      <c r="AW83" s="68"/>
      <c r="AX83" s="35"/>
      <c r="AY83" s="28">
        <v>74</v>
      </c>
    </row>
    <row r="84" spans="1:54" s="62" customFormat="1" ht="43.5" customHeight="1">
      <c r="A84" s="63" t="s">
        <v>232</v>
      </c>
      <c r="B84" s="32" t="s">
        <v>454</v>
      </c>
      <c r="C84" s="14" t="s">
        <v>75</v>
      </c>
      <c r="D84" s="14" t="s">
        <v>489</v>
      </c>
      <c r="E84" s="34" t="s">
        <v>165</v>
      </c>
      <c r="F84" s="24">
        <v>1</v>
      </c>
      <c r="G84" s="24" t="s">
        <v>234</v>
      </c>
      <c r="H84" s="24" t="s">
        <v>235</v>
      </c>
      <c r="I84" s="24" t="s">
        <v>236</v>
      </c>
      <c r="J84" s="24">
        <v>1</v>
      </c>
      <c r="K84" s="24"/>
      <c r="L84" s="60" t="s">
        <v>276</v>
      </c>
      <c r="M84" s="14" t="s">
        <v>346</v>
      </c>
      <c r="N84" s="24" t="s">
        <v>237</v>
      </c>
      <c r="O84" s="29">
        <v>1123.04</v>
      </c>
      <c r="P84" s="69"/>
      <c r="Q84" s="29">
        <v>1123.04</v>
      </c>
      <c r="R84" s="19">
        <f>Q84</f>
        <v>1123.04</v>
      </c>
      <c r="S84" s="14" t="s">
        <v>104</v>
      </c>
      <c r="T84" s="14" t="s">
        <v>75</v>
      </c>
      <c r="U84" s="70" t="s">
        <v>92</v>
      </c>
      <c r="V84" s="22">
        <v>43070</v>
      </c>
      <c r="W84" s="22">
        <f t="shared" si="26"/>
        <v>43115</v>
      </c>
      <c r="X84" s="71"/>
      <c r="Y84" s="71"/>
      <c r="Z84" s="71"/>
      <c r="AA84" s="71"/>
      <c r="AB84" s="24" t="s">
        <v>238</v>
      </c>
      <c r="AC84" s="71"/>
      <c r="AD84" s="24">
        <v>876</v>
      </c>
      <c r="AE84" s="24" t="s">
        <v>172</v>
      </c>
      <c r="AF84" s="24">
        <v>138</v>
      </c>
      <c r="AG84" s="24">
        <v>93000000000</v>
      </c>
      <c r="AH84" s="24" t="s">
        <v>87</v>
      </c>
      <c r="AI84" s="22">
        <f t="shared" si="27"/>
        <v>43135</v>
      </c>
      <c r="AJ84" s="22">
        <f t="shared" si="28"/>
        <v>43135</v>
      </c>
      <c r="AK84" s="22">
        <v>43465</v>
      </c>
      <c r="AL84" s="14">
        <v>2018</v>
      </c>
      <c r="AM84" s="71"/>
      <c r="AN84" s="71"/>
      <c r="AO84" s="71"/>
      <c r="AP84" s="71"/>
      <c r="AQ84" s="71"/>
      <c r="AR84" s="71"/>
      <c r="AS84" s="71"/>
      <c r="AT84" s="71"/>
      <c r="AU84" s="71"/>
      <c r="AV84" s="14" t="s">
        <v>276</v>
      </c>
      <c r="AW84" s="71"/>
      <c r="AX84" s="35"/>
      <c r="AY84" s="28">
        <v>75</v>
      </c>
    </row>
    <row r="85" spans="1:54" s="62" customFormat="1" ht="104.4" customHeight="1">
      <c r="A85" s="63" t="s">
        <v>232</v>
      </c>
      <c r="B85" s="32" t="s">
        <v>455</v>
      </c>
      <c r="C85" s="14" t="s">
        <v>75</v>
      </c>
      <c r="D85" s="14" t="s">
        <v>489</v>
      </c>
      <c r="E85" s="34" t="s">
        <v>165</v>
      </c>
      <c r="F85" s="34">
        <v>1</v>
      </c>
      <c r="G85" s="24" t="s">
        <v>234</v>
      </c>
      <c r="H85" s="24" t="s">
        <v>235</v>
      </c>
      <c r="I85" s="24" t="s">
        <v>236</v>
      </c>
      <c r="J85" s="24">
        <v>1</v>
      </c>
      <c r="K85" s="24"/>
      <c r="L85" s="60" t="s">
        <v>276</v>
      </c>
      <c r="M85" s="14" t="s">
        <v>346</v>
      </c>
      <c r="N85" s="24" t="s">
        <v>237</v>
      </c>
      <c r="O85" s="29">
        <v>189</v>
      </c>
      <c r="P85" s="69"/>
      <c r="Q85" s="29">
        <v>189</v>
      </c>
      <c r="R85" s="19">
        <f>Q85</f>
        <v>189</v>
      </c>
      <c r="S85" s="14" t="s">
        <v>104</v>
      </c>
      <c r="T85" s="14" t="s">
        <v>75</v>
      </c>
      <c r="U85" s="70" t="s">
        <v>92</v>
      </c>
      <c r="V85" s="22">
        <v>43132</v>
      </c>
      <c r="W85" s="22">
        <f t="shared" si="26"/>
        <v>43177</v>
      </c>
      <c r="X85" s="71"/>
      <c r="Y85" s="71"/>
      <c r="Z85" s="71"/>
      <c r="AA85" s="71"/>
      <c r="AB85" s="24" t="s">
        <v>238</v>
      </c>
      <c r="AC85" s="71"/>
      <c r="AD85" s="24">
        <v>876</v>
      </c>
      <c r="AE85" s="24" t="s">
        <v>172</v>
      </c>
      <c r="AF85" s="24">
        <v>18</v>
      </c>
      <c r="AG85" s="24">
        <v>93000000000</v>
      </c>
      <c r="AH85" s="24" t="s">
        <v>87</v>
      </c>
      <c r="AI85" s="22">
        <f t="shared" si="27"/>
        <v>43197</v>
      </c>
      <c r="AJ85" s="22">
        <f t="shared" si="28"/>
        <v>43197</v>
      </c>
      <c r="AK85" s="22">
        <v>43465</v>
      </c>
      <c r="AL85" s="18">
        <v>2018</v>
      </c>
      <c r="AM85" s="71"/>
      <c r="AN85" s="71"/>
      <c r="AO85" s="71"/>
      <c r="AP85" s="71"/>
      <c r="AQ85" s="71"/>
      <c r="AR85" s="71"/>
      <c r="AS85" s="71"/>
      <c r="AT85" s="71"/>
      <c r="AU85" s="71"/>
      <c r="AV85" s="18" t="s">
        <v>276</v>
      </c>
      <c r="AW85" s="71"/>
      <c r="AX85" s="35"/>
      <c r="AY85" s="28">
        <v>76</v>
      </c>
    </row>
    <row r="86" spans="1:54" s="13" customFormat="1" ht="82.8">
      <c r="A86" s="32" t="s">
        <v>232</v>
      </c>
      <c r="B86" s="32" t="s">
        <v>456</v>
      </c>
      <c r="C86" s="32" t="s">
        <v>75</v>
      </c>
      <c r="D86" s="32" t="s">
        <v>164</v>
      </c>
      <c r="E86" s="32" t="s">
        <v>233</v>
      </c>
      <c r="F86" s="24">
        <v>1</v>
      </c>
      <c r="G86" s="32" t="s">
        <v>245</v>
      </c>
      <c r="H86" s="24" t="s">
        <v>246</v>
      </c>
      <c r="I86" s="24" t="s">
        <v>247</v>
      </c>
      <c r="J86" s="24">
        <v>2</v>
      </c>
      <c r="K86" s="24"/>
      <c r="L86" s="60" t="s">
        <v>276</v>
      </c>
      <c r="M86" s="24" t="s">
        <v>168</v>
      </c>
      <c r="N86" s="24" t="s">
        <v>135</v>
      </c>
      <c r="O86" s="29">
        <v>500</v>
      </c>
      <c r="P86" s="29"/>
      <c r="Q86" s="29">
        <v>500</v>
      </c>
      <c r="R86" s="29">
        <f t="shared" ref="R86:R93" si="29">Q86*1.18</f>
        <v>590</v>
      </c>
      <c r="S86" s="24" t="s">
        <v>104</v>
      </c>
      <c r="T86" s="24" t="s">
        <v>75</v>
      </c>
      <c r="U86" s="24" t="s">
        <v>92</v>
      </c>
      <c r="V86" s="22">
        <v>43266</v>
      </c>
      <c r="W86" s="22">
        <f t="shared" si="26"/>
        <v>43311</v>
      </c>
      <c r="X86" s="24"/>
      <c r="Y86" s="24"/>
      <c r="Z86" s="24"/>
      <c r="AA86" s="24"/>
      <c r="AB86" s="24" t="s">
        <v>245</v>
      </c>
      <c r="AC86" s="24"/>
      <c r="AD86" s="24">
        <v>796</v>
      </c>
      <c r="AE86" s="14" t="s">
        <v>93</v>
      </c>
      <c r="AF86" s="24">
        <v>17</v>
      </c>
      <c r="AG86" s="24">
        <v>93000000000</v>
      </c>
      <c r="AH86" s="24" t="s">
        <v>173</v>
      </c>
      <c r="AI86" s="22">
        <f t="shared" si="27"/>
        <v>43331</v>
      </c>
      <c r="AJ86" s="22">
        <f t="shared" si="28"/>
        <v>43331</v>
      </c>
      <c r="AK86" s="22">
        <f>AJ86+60</f>
        <v>43391</v>
      </c>
      <c r="AL86" s="24">
        <v>2019</v>
      </c>
      <c r="AM86" s="24" t="s">
        <v>174</v>
      </c>
      <c r="AN86" s="24"/>
      <c r="AO86" s="24"/>
      <c r="AP86" s="24"/>
      <c r="AQ86" s="24"/>
      <c r="AR86" s="24"/>
      <c r="AS86" s="24"/>
      <c r="AT86" s="24"/>
      <c r="AU86" s="24"/>
      <c r="AV86" s="24" t="s">
        <v>174</v>
      </c>
      <c r="AW86" s="24"/>
      <c r="AX86" s="35"/>
      <c r="AY86" s="28">
        <v>77</v>
      </c>
    </row>
    <row r="87" spans="1:54" s="100" customFormat="1" ht="124.2">
      <c r="A87" s="93" t="s">
        <v>232</v>
      </c>
      <c r="B87" s="93" t="s">
        <v>457</v>
      </c>
      <c r="C87" s="93" t="s">
        <v>75</v>
      </c>
      <c r="D87" s="93" t="s">
        <v>164</v>
      </c>
      <c r="E87" s="93" t="s">
        <v>233</v>
      </c>
      <c r="F87" s="94">
        <v>1</v>
      </c>
      <c r="G87" s="93" t="s">
        <v>523</v>
      </c>
      <c r="H87" s="95" t="s">
        <v>524</v>
      </c>
      <c r="I87" s="95" t="s">
        <v>249</v>
      </c>
      <c r="J87" s="95">
        <v>2</v>
      </c>
      <c r="K87" s="95"/>
      <c r="L87" s="96" t="s">
        <v>276</v>
      </c>
      <c r="M87" s="95" t="s">
        <v>168</v>
      </c>
      <c r="N87" s="95" t="s">
        <v>135</v>
      </c>
      <c r="O87" s="97">
        <v>407.33600000000001</v>
      </c>
      <c r="P87" s="95"/>
      <c r="Q87" s="97">
        <f t="shared" ref="Q87:Q88" si="30">O87</f>
        <v>407.33600000000001</v>
      </c>
      <c r="R87" s="97">
        <f t="shared" si="29"/>
        <v>480.65647999999999</v>
      </c>
      <c r="S87" s="95" t="s">
        <v>104</v>
      </c>
      <c r="T87" s="95" t="s">
        <v>75</v>
      </c>
      <c r="U87" s="95" t="s">
        <v>92</v>
      </c>
      <c r="V87" s="98">
        <v>43098</v>
      </c>
      <c r="W87" s="98">
        <f t="shared" si="26"/>
        <v>43143</v>
      </c>
      <c r="X87" s="95"/>
      <c r="Y87" s="95"/>
      <c r="Z87" s="95"/>
      <c r="AA87" s="95"/>
      <c r="AB87" s="95" t="s">
        <v>523</v>
      </c>
      <c r="AC87" s="95"/>
      <c r="AD87" s="95">
        <v>796</v>
      </c>
      <c r="AE87" s="99" t="s">
        <v>93</v>
      </c>
      <c r="AF87" s="95">
        <v>12</v>
      </c>
      <c r="AG87" s="95">
        <v>93000000000</v>
      </c>
      <c r="AH87" s="95" t="s">
        <v>173</v>
      </c>
      <c r="AI87" s="98">
        <f t="shared" si="27"/>
        <v>43163</v>
      </c>
      <c r="AJ87" s="98">
        <f t="shared" si="28"/>
        <v>43163</v>
      </c>
      <c r="AK87" s="98">
        <f>AJ87+60</f>
        <v>43223</v>
      </c>
      <c r="AL87" s="95">
        <v>2018</v>
      </c>
      <c r="AM87" s="95" t="s">
        <v>174</v>
      </c>
      <c r="AN87" s="95"/>
      <c r="AO87" s="95"/>
      <c r="AP87" s="95"/>
      <c r="AQ87" s="95"/>
      <c r="AR87" s="95"/>
      <c r="AS87" s="95"/>
      <c r="AT87" s="95"/>
      <c r="AU87" s="95"/>
      <c r="AV87" s="95" t="s">
        <v>174</v>
      </c>
      <c r="AW87" s="95" t="s">
        <v>586</v>
      </c>
      <c r="AY87" s="101">
        <v>78</v>
      </c>
      <c r="AZ87" s="100" t="s">
        <v>522</v>
      </c>
      <c r="BA87" s="100">
        <v>708</v>
      </c>
      <c r="BB87" s="100" t="s">
        <v>521</v>
      </c>
    </row>
    <row r="88" spans="1:54" s="100" customFormat="1" ht="96.6">
      <c r="A88" s="93" t="s">
        <v>232</v>
      </c>
      <c r="B88" s="93" t="s">
        <v>458</v>
      </c>
      <c r="C88" s="93" t="s">
        <v>75</v>
      </c>
      <c r="D88" s="93" t="s">
        <v>164</v>
      </c>
      <c r="E88" s="93" t="s">
        <v>233</v>
      </c>
      <c r="F88" s="94">
        <v>1</v>
      </c>
      <c r="G88" s="93" t="s">
        <v>520</v>
      </c>
      <c r="H88" s="95" t="s">
        <v>524</v>
      </c>
      <c r="I88" s="95" t="s">
        <v>249</v>
      </c>
      <c r="J88" s="95">
        <v>2</v>
      </c>
      <c r="K88" s="95"/>
      <c r="L88" s="96" t="s">
        <v>276</v>
      </c>
      <c r="M88" s="95" t="s">
        <v>168</v>
      </c>
      <c r="N88" s="95" t="s">
        <v>135</v>
      </c>
      <c r="O88" s="97">
        <v>588.28499999999997</v>
      </c>
      <c r="P88" s="95"/>
      <c r="Q88" s="97">
        <f t="shared" si="30"/>
        <v>588.28499999999997</v>
      </c>
      <c r="R88" s="97">
        <f t="shared" si="29"/>
        <v>694.17629999999997</v>
      </c>
      <c r="S88" s="95" t="s">
        <v>104</v>
      </c>
      <c r="T88" s="95" t="s">
        <v>75</v>
      </c>
      <c r="U88" s="95" t="s">
        <v>92</v>
      </c>
      <c r="V88" s="98">
        <v>43098</v>
      </c>
      <c r="W88" s="98">
        <f t="shared" si="26"/>
        <v>43143</v>
      </c>
      <c r="X88" s="95"/>
      <c r="Y88" s="95"/>
      <c r="Z88" s="95"/>
      <c r="AA88" s="95"/>
      <c r="AB88" s="95" t="s">
        <v>520</v>
      </c>
      <c r="AC88" s="95"/>
      <c r="AD88" s="95">
        <v>796</v>
      </c>
      <c r="AE88" s="99" t="s">
        <v>93</v>
      </c>
      <c r="AF88" s="95">
        <v>12</v>
      </c>
      <c r="AG88" s="95">
        <v>93000000000</v>
      </c>
      <c r="AH88" s="95" t="s">
        <v>173</v>
      </c>
      <c r="AI88" s="98">
        <f t="shared" si="27"/>
        <v>43163</v>
      </c>
      <c r="AJ88" s="98">
        <f t="shared" si="28"/>
        <v>43163</v>
      </c>
      <c r="AK88" s="98">
        <f>AJ88+90</f>
        <v>43253</v>
      </c>
      <c r="AL88" s="95">
        <v>2018</v>
      </c>
      <c r="AM88" s="95" t="s">
        <v>174</v>
      </c>
      <c r="AN88" s="95"/>
      <c r="AO88" s="95"/>
      <c r="AP88" s="95"/>
      <c r="AQ88" s="95"/>
      <c r="AR88" s="95"/>
      <c r="AS88" s="95"/>
      <c r="AT88" s="95"/>
      <c r="AU88" s="95"/>
      <c r="AV88" s="95" t="s">
        <v>174</v>
      </c>
      <c r="AW88" s="95" t="s">
        <v>586</v>
      </c>
      <c r="AY88" s="101">
        <v>79</v>
      </c>
      <c r="AZ88" s="100" t="s">
        <v>522</v>
      </c>
      <c r="BA88" s="100">
        <v>708</v>
      </c>
      <c r="BB88" s="100" t="s">
        <v>521</v>
      </c>
    </row>
    <row r="89" spans="1:54" s="13" customFormat="1" ht="165.6">
      <c r="A89" s="16" t="s">
        <v>232</v>
      </c>
      <c r="B89" s="32" t="s">
        <v>459</v>
      </c>
      <c r="C89" s="14" t="s">
        <v>75</v>
      </c>
      <c r="D89" s="14" t="s">
        <v>164</v>
      </c>
      <c r="E89" s="14" t="s">
        <v>165</v>
      </c>
      <c r="F89" s="34">
        <v>1</v>
      </c>
      <c r="G89" s="14" t="s">
        <v>518</v>
      </c>
      <c r="H89" s="16" t="s">
        <v>519</v>
      </c>
      <c r="I89" s="16" t="s">
        <v>248</v>
      </c>
      <c r="J89" s="14">
        <v>1</v>
      </c>
      <c r="K89" s="24"/>
      <c r="L89" s="60" t="s">
        <v>276</v>
      </c>
      <c r="M89" s="24" t="s">
        <v>168</v>
      </c>
      <c r="N89" s="24" t="s">
        <v>135</v>
      </c>
      <c r="O89" s="29">
        <v>400</v>
      </c>
      <c r="P89" s="29"/>
      <c r="Q89" s="29">
        <v>400</v>
      </c>
      <c r="R89" s="29">
        <f t="shared" si="29"/>
        <v>472</v>
      </c>
      <c r="S89" s="24" t="s">
        <v>104</v>
      </c>
      <c r="T89" s="24" t="s">
        <v>75</v>
      </c>
      <c r="U89" s="24" t="s">
        <v>92</v>
      </c>
      <c r="V89" s="22">
        <v>43374</v>
      </c>
      <c r="W89" s="22">
        <f t="shared" si="26"/>
        <v>43419</v>
      </c>
      <c r="X89" s="24"/>
      <c r="Y89" s="24"/>
      <c r="Z89" s="24"/>
      <c r="AA89" s="24"/>
      <c r="AB89" s="14" t="s">
        <v>518</v>
      </c>
      <c r="AC89" s="24"/>
      <c r="AD89" s="24">
        <v>796</v>
      </c>
      <c r="AE89" s="14" t="s">
        <v>93</v>
      </c>
      <c r="AF89" s="24">
        <v>120</v>
      </c>
      <c r="AG89" s="24">
        <v>93000000000</v>
      </c>
      <c r="AH89" s="24" t="s">
        <v>173</v>
      </c>
      <c r="AI89" s="22">
        <f t="shared" si="27"/>
        <v>43439</v>
      </c>
      <c r="AJ89" s="22">
        <f t="shared" si="28"/>
        <v>43439</v>
      </c>
      <c r="AK89" s="22">
        <f>AJ89+365</f>
        <v>43804</v>
      </c>
      <c r="AL89" s="24">
        <v>2019</v>
      </c>
      <c r="AM89" s="24" t="s">
        <v>174</v>
      </c>
      <c r="AN89" s="24"/>
      <c r="AO89" s="24"/>
      <c r="AP89" s="24"/>
      <c r="AQ89" s="24"/>
      <c r="AR89" s="24"/>
      <c r="AS89" s="24"/>
      <c r="AT89" s="24"/>
      <c r="AU89" s="24"/>
      <c r="AV89" s="24" t="s">
        <v>174</v>
      </c>
      <c r="AW89" s="24"/>
      <c r="AX89" s="35"/>
      <c r="AY89" s="28">
        <v>80</v>
      </c>
    </row>
    <row r="90" spans="1:54" s="13" customFormat="1" ht="55.2">
      <c r="A90" s="16" t="s">
        <v>232</v>
      </c>
      <c r="B90" s="32" t="s">
        <v>460</v>
      </c>
      <c r="C90" s="14" t="s">
        <v>75</v>
      </c>
      <c r="D90" s="14" t="s">
        <v>164</v>
      </c>
      <c r="E90" s="14" t="s">
        <v>165</v>
      </c>
      <c r="F90" s="24">
        <v>1</v>
      </c>
      <c r="G90" s="32" t="s">
        <v>515</v>
      </c>
      <c r="H90" s="34" t="s">
        <v>517</v>
      </c>
      <c r="I90" s="34" t="s">
        <v>516</v>
      </c>
      <c r="J90" s="14">
        <v>1</v>
      </c>
      <c r="K90" s="24"/>
      <c r="L90" s="60" t="s">
        <v>276</v>
      </c>
      <c r="M90" s="24" t="s">
        <v>168</v>
      </c>
      <c r="N90" s="24" t="s">
        <v>135</v>
      </c>
      <c r="O90" s="29">
        <v>300</v>
      </c>
      <c r="P90" s="29"/>
      <c r="Q90" s="29">
        <v>300</v>
      </c>
      <c r="R90" s="29">
        <f t="shared" si="29"/>
        <v>354</v>
      </c>
      <c r="S90" s="24" t="s">
        <v>104</v>
      </c>
      <c r="T90" s="24" t="s">
        <v>75</v>
      </c>
      <c r="U90" s="24" t="s">
        <v>92</v>
      </c>
      <c r="V90" s="22">
        <v>43374</v>
      </c>
      <c r="W90" s="22">
        <f t="shared" si="26"/>
        <v>43419</v>
      </c>
      <c r="X90" s="24"/>
      <c r="Y90" s="24"/>
      <c r="Z90" s="24"/>
      <c r="AA90" s="24"/>
      <c r="AB90" s="24" t="s">
        <v>515</v>
      </c>
      <c r="AC90" s="24"/>
      <c r="AD90" s="24">
        <v>796</v>
      </c>
      <c r="AE90" s="14" t="s">
        <v>93</v>
      </c>
      <c r="AF90" s="24">
        <v>120</v>
      </c>
      <c r="AG90" s="24">
        <v>93000000000</v>
      </c>
      <c r="AH90" s="24" t="s">
        <v>173</v>
      </c>
      <c r="AI90" s="22">
        <f t="shared" si="27"/>
        <v>43439</v>
      </c>
      <c r="AJ90" s="22">
        <f t="shared" si="28"/>
        <v>43439</v>
      </c>
      <c r="AK90" s="22">
        <f>AJ90+365</f>
        <v>43804</v>
      </c>
      <c r="AL90" s="24">
        <v>2019</v>
      </c>
      <c r="AM90" s="24" t="s">
        <v>174</v>
      </c>
      <c r="AN90" s="24"/>
      <c r="AO90" s="24"/>
      <c r="AP90" s="24"/>
      <c r="AQ90" s="24"/>
      <c r="AR90" s="24"/>
      <c r="AS90" s="24"/>
      <c r="AT90" s="24"/>
      <c r="AU90" s="24"/>
      <c r="AV90" s="24" t="s">
        <v>174</v>
      </c>
      <c r="AW90" s="24"/>
      <c r="AX90" s="35"/>
      <c r="AY90" s="28">
        <v>81</v>
      </c>
    </row>
    <row r="91" spans="1:54" s="13" customFormat="1" ht="179.4">
      <c r="A91" s="16" t="s">
        <v>232</v>
      </c>
      <c r="B91" s="32" t="s">
        <v>461</v>
      </c>
      <c r="C91" s="14" t="s">
        <v>75</v>
      </c>
      <c r="D91" s="14" t="s">
        <v>164</v>
      </c>
      <c r="E91" s="14" t="s">
        <v>165</v>
      </c>
      <c r="F91" s="34">
        <v>1</v>
      </c>
      <c r="G91" s="32" t="s">
        <v>512</v>
      </c>
      <c r="H91" s="24" t="s">
        <v>514</v>
      </c>
      <c r="I91" s="24" t="s">
        <v>513</v>
      </c>
      <c r="J91" s="24">
        <v>1</v>
      </c>
      <c r="K91" s="24"/>
      <c r="L91" s="60" t="s">
        <v>276</v>
      </c>
      <c r="M91" s="24" t="s">
        <v>168</v>
      </c>
      <c r="N91" s="24" t="s">
        <v>135</v>
      </c>
      <c r="O91" s="29">
        <v>396</v>
      </c>
      <c r="P91" s="29"/>
      <c r="Q91" s="29">
        <v>396</v>
      </c>
      <c r="R91" s="29">
        <f t="shared" si="29"/>
        <v>467.28</v>
      </c>
      <c r="S91" s="24" t="s">
        <v>104</v>
      </c>
      <c r="T91" s="24" t="s">
        <v>75</v>
      </c>
      <c r="U91" s="24" t="s">
        <v>92</v>
      </c>
      <c r="V91" s="22">
        <v>43070</v>
      </c>
      <c r="W91" s="22">
        <f t="shared" si="26"/>
        <v>43115</v>
      </c>
      <c r="X91" s="24"/>
      <c r="Y91" s="24"/>
      <c r="Z91" s="24"/>
      <c r="AA91" s="24"/>
      <c r="AB91" s="24" t="s">
        <v>512</v>
      </c>
      <c r="AC91" s="24"/>
      <c r="AD91" s="24">
        <v>796</v>
      </c>
      <c r="AE91" s="14" t="s">
        <v>93</v>
      </c>
      <c r="AF91" s="24">
        <v>102</v>
      </c>
      <c r="AG91" s="24">
        <v>93000000000</v>
      </c>
      <c r="AH91" s="24" t="s">
        <v>173</v>
      </c>
      <c r="AI91" s="22">
        <f t="shared" si="27"/>
        <v>43135</v>
      </c>
      <c r="AJ91" s="22">
        <f t="shared" si="28"/>
        <v>43135</v>
      </c>
      <c r="AK91" s="22">
        <f>AJ91+365</f>
        <v>43500</v>
      </c>
      <c r="AL91" s="24">
        <v>2018</v>
      </c>
      <c r="AM91" s="24" t="s">
        <v>174</v>
      </c>
      <c r="AN91" s="24"/>
      <c r="AO91" s="24"/>
      <c r="AP91" s="24"/>
      <c r="AQ91" s="24"/>
      <c r="AR91" s="24"/>
      <c r="AS91" s="24"/>
      <c r="AT91" s="24"/>
      <c r="AU91" s="24"/>
      <c r="AV91" s="24" t="s">
        <v>174</v>
      </c>
      <c r="AW91" s="24"/>
      <c r="AX91" s="35"/>
      <c r="AY91" s="28">
        <v>82</v>
      </c>
    </row>
    <row r="92" spans="1:54" s="13" customFormat="1" ht="82.8">
      <c r="A92" s="16" t="s">
        <v>232</v>
      </c>
      <c r="B92" s="32" t="s">
        <v>462</v>
      </c>
      <c r="C92" s="14" t="s">
        <v>75</v>
      </c>
      <c r="D92" s="14" t="s">
        <v>164</v>
      </c>
      <c r="E92" s="14" t="s">
        <v>165</v>
      </c>
      <c r="F92" s="24">
        <v>1</v>
      </c>
      <c r="G92" s="32" t="s">
        <v>509</v>
      </c>
      <c r="H92" s="24" t="s">
        <v>511</v>
      </c>
      <c r="I92" s="24" t="s">
        <v>510</v>
      </c>
      <c r="J92" s="24">
        <v>2</v>
      </c>
      <c r="K92" s="24"/>
      <c r="L92" s="60" t="s">
        <v>276</v>
      </c>
      <c r="M92" s="24" t="s">
        <v>168</v>
      </c>
      <c r="N92" s="24" t="s">
        <v>135</v>
      </c>
      <c r="O92" s="29">
        <v>492.1</v>
      </c>
      <c r="P92" s="29"/>
      <c r="Q92" s="29">
        <v>492.1</v>
      </c>
      <c r="R92" s="29">
        <f t="shared" si="29"/>
        <v>580.678</v>
      </c>
      <c r="S92" s="24" t="s">
        <v>104</v>
      </c>
      <c r="T92" s="24" t="s">
        <v>75</v>
      </c>
      <c r="U92" s="24" t="s">
        <v>92</v>
      </c>
      <c r="V92" s="22">
        <v>43070</v>
      </c>
      <c r="W92" s="22">
        <f t="shared" si="26"/>
        <v>43115</v>
      </c>
      <c r="X92" s="24"/>
      <c r="Y92" s="24"/>
      <c r="Z92" s="24"/>
      <c r="AA92" s="24"/>
      <c r="AB92" s="24" t="s">
        <v>509</v>
      </c>
      <c r="AC92" s="24"/>
      <c r="AD92" s="24">
        <v>796</v>
      </c>
      <c r="AE92" s="14" t="s">
        <v>93</v>
      </c>
      <c r="AF92" s="24">
        <v>3</v>
      </c>
      <c r="AG92" s="24">
        <v>93000000000</v>
      </c>
      <c r="AH92" s="24" t="s">
        <v>173</v>
      </c>
      <c r="AI92" s="22">
        <f t="shared" si="27"/>
        <v>43135</v>
      </c>
      <c r="AJ92" s="22">
        <f t="shared" si="28"/>
        <v>43135</v>
      </c>
      <c r="AK92" s="22">
        <f>AJ92+365</f>
        <v>43500</v>
      </c>
      <c r="AL92" s="24">
        <v>2018</v>
      </c>
      <c r="AM92" s="24" t="s">
        <v>174</v>
      </c>
      <c r="AN92" s="24"/>
      <c r="AO92" s="24"/>
      <c r="AP92" s="24"/>
      <c r="AQ92" s="24"/>
      <c r="AR92" s="24"/>
      <c r="AS92" s="24"/>
      <c r="AT92" s="24"/>
      <c r="AU92" s="24"/>
      <c r="AV92" s="24" t="s">
        <v>174</v>
      </c>
      <c r="AW92" s="24"/>
      <c r="AX92" s="35"/>
      <c r="AY92" s="28">
        <v>83</v>
      </c>
    </row>
    <row r="93" spans="1:54" s="13" customFormat="1" ht="69">
      <c r="A93" s="16" t="s">
        <v>232</v>
      </c>
      <c r="B93" s="32" t="s">
        <v>491</v>
      </c>
      <c r="C93" s="14" t="s">
        <v>75</v>
      </c>
      <c r="D93" s="14" t="s">
        <v>164</v>
      </c>
      <c r="E93" s="14" t="s">
        <v>165</v>
      </c>
      <c r="F93" s="34">
        <v>1</v>
      </c>
      <c r="G93" s="32" t="s">
        <v>506</v>
      </c>
      <c r="H93" s="24" t="s">
        <v>508</v>
      </c>
      <c r="I93" s="24" t="s">
        <v>507</v>
      </c>
      <c r="J93" s="24">
        <v>1</v>
      </c>
      <c r="K93" s="24"/>
      <c r="L93" s="60" t="s">
        <v>276</v>
      </c>
      <c r="M93" s="24" t="s">
        <v>168</v>
      </c>
      <c r="N93" s="24" t="s">
        <v>135</v>
      </c>
      <c r="O93" s="29">
        <v>90</v>
      </c>
      <c r="P93" s="29"/>
      <c r="Q93" s="29">
        <v>90</v>
      </c>
      <c r="R93" s="29">
        <f t="shared" si="29"/>
        <v>106.19999999999999</v>
      </c>
      <c r="S93" s="24" t="s">
        <v>104</v>
      </c>
      <c r="T93" s="24" t="s">
        <v>75</v>
      </c>
      <c r="U93" s="24" t="s">
        <v>92</v>
      </c>
      <c r="V93" s="22">
        <v>43110</v>
      </c>
      <c r="W93" s="22">
        <f>V93+45</f>
        <v>43155</v>
      </c>
      <c r="X93" s="24"/>
      <c r="Y93" s="24"/>
      <c r="Z93" s="24"/>
      <c r="AA93" s="24"/>
      <c r="AB93" s="24" t="s">
        <v>506</v>
      </c>
      <c r="AC93" s="24"/>
      <c r="AD93" s="24">
        <v>796</v>
      </c>
      <c r="AE93" s="14" t="s">
        <v>93</v>
      </c>
      <c r="AF93" s="24">
        <v>2</v>
      </c>
      <c r="AG93" s="24">
        <v>93000000000</v>
      </c>
      <c r="AH93" s="24" t="s">
        <v>173</v>
      </c>
      <c r="AI93" s="22">
        <f>W93+20</f>
        <v>43175</v>
      </c>
      <c r="AJ93" s="22">
        <f>AI93</f>
        <v>43175</v>
      </c>
      <c r="AK93" s="22">
        <v>43465</v>
      </c>
      <c r="AL93" s="24">
        <v>2019</v>
      </c>
      <c r="AM93" s="24" t="s">
        <v>174</v>
      </c>
      <c r="AN93" s="24"/>
      <c r="AO93" s="24"/>
      <c r="AP93" s="24"/>
      <c r="AQ93" s="24"/>
      <c r="AR93" s="24"/>
      <c r="AS93" s="24"/>
      <c r="AT93" s="24"/>
      <c r="AU93" s="24"/>
      <c r="AV93" s="24" t="s">
        <v>174</v>
      </c>
      <c r="AW93" s="24"/>
      <c r="AX93" s="35"/>
      <c r="AY93" s="28">
        <v>84</v>
      </c>
    </row>
    <row r="94" spans="1:54" s="13" customFormat="1" ht="179.4">
      <c r="A94" s="32" t="s">
        <v>348</v>
      </c>
      <c r="B94" s="32" t="s">
        <v>492</v>
      </c>
      <c r="C94" s="32" t="s">
        <v>552</v>
      </c>
      <c r="D94" s="32" t="s">
        <v>277</v>
      </c>
      <c r="E94" s="32" t="s">
        <v>165</v>
      </c>
      <c r="F94" s="34">
        <v>1</v>
      </c>
      <c r="G94" s="32" t="s">
        <v>505</v>
      </c>
      <c r="H94" s="24">
        <v>71.2</v>
      </c>
      <c r="I94" s="24" t="s">
        <v>504</v>
      </c>
      <c r="J94" s="24">
        <v>1</v>
      </c>
      <c r="K94" s="24" t="s">
        <v>167</v>
      </c>
      <c r="L94" s="60" t="s">
        <v>276</v>
      </c>
      <c r="M94" s="24" t="s">
        <v>168</v>
      </c>
      <c r="N94" s="24" t="s">
        <v>135</v>
      </c>
      <c r="O94" s="29">
        <v>245.9</v>
      </c>
      <c r="P94" s="29"/>
      <c r="Q94" s="29">
        <v>245.9</v>
      </c>
      <c r="R94" s="29">
        <f t="shared" ref="R94:R101" si="31">Q94*1.18</f>
        <v>290.16199999999998</v>
      </c>
      <c r="S94" s="24" t="s">
        <v>169</v>
      </c>
      <c r="T94" s="24" t="s">
        <v>75</v>
      </c>
      <c r="U94" s="14" t="s">
        <v>98</v>
      </c>
      <c r="V94" s="22">
        <v>43281</v>
      </c>
      <c r="W94" s="22">
        <f>V94+3</f>
        <v>43284</v>
      </c>
      <c r="X94" s="24" t="s">
        <v>577</v>
      </c>
      <c r="Y94" s="24" t="s">
        <v>503</v>
      </c>
      <c r="Z94" s="24">
        <v>7719586228</v>
      </c>
      <c r="AA94" s="24">
        <v>771901001</v>
      </c>
      <c r="AB94" s="24" t="s">
        <v>502</v>
      </c>
      <c r="AC94" s="24"/>
      <c r="AD94" s="24">
        <v>876</v>
      </c>
      <c r="AE94" s="24" t="s">
        <v>172</v>
      </c>
      <c r="AF94" s="24">
        <v>1</v>
      </c>
      <c r="AG94" s="24">
        <v>93000000000</v>
      </c>
      <c r="AH94" s="24" t="s">
        <v>173</v>
      </c>
      <c r="AI94" s="22">
        <f>W94+20</f>
        <v>43304</v>
      </c>
      <c r="AJ94" s="22">
        <f>AI94</f>
        <v>43304</v>
      </c>
      <c r="AK94" s="22">
        <v>43465</v>
      </c>
      <c r="AL94" s="24">
        <v>2019</v>
      </c>
      <c r="AM94" s="24" t="s">
        <v>174</v>
      </c>
      <c r="AN94" s="24"/>
      <c r="AO94" s="24"/>
      <c r="AP94" s="24"/>
      <c r="AQ94" s="24"/>
      <c r="AR94" s="24"/>
      <c r="AS94" s="24"/>
      <c r="AT94" s="24"/>
      <c r="AU94" s="24"/>
      <c r="AV94" s="24" t="s">
        <v>174</v>
      </c>
      <c r="AW94" s="24"/>
      <c r="AX94" s="35"/>
      <c r="AY94" s="28">
        <v>85</v>
      </c>
    </row>
    <row r="95" spans="1:54" s="13" customFormat="1" ht="45.6" customHeight="1">
      <c r="A95" s="72" t="s">
        <v>348</v>
      </c>
      <c r="B95" s="32" t="s">
        <v>493</v>
      </c>
      <c r="C95" s="32" t="s">
        <v>552</v>
      </c>
      <c r="D95" s="72" t="s">
        <v>164</v>
      </c>
      <c r="E95" s="72" t="s">
        <v>165</v>
      </c>
      <c r="F95" s="24">
        <v>1</v>
      </c>
      <c r="G95" s="45" t="s">
        <v>177</v>
      </c>
      <c r="H95" s="73" t="s">
        <v>178</v>
      </c>
      <c r="I95" s="73">
        <v>41.2</v>
      </c>
      <c r="J95" s="43">
        <v>2</v>
      </c>
      <c r="K95" s="74"/>
      <c r="L95" s="60" t="s">
        <v>276</v>
      </c>
      <c r="M95" s="75" t="s">
        <v>501</v>
      </c>
      <c r="N95" s="75" t="s">
        <v>135</v>
      </c>
      <c r="O95" s="49">
        <v>708</v>
      </c>
      <c r="P95" s="49"/>
      <c r="Q95" s="76">
        <v>708</v>
      </c>
      <c r="R95" s="49">
        <f t="shared" si="31"/>
        <v>835.43999999999994</v>
      </c>
      <c r="S95" s="75" t="s">
        <v>104</v>
      </c>
      <c r="T95" s="75" t="s">
        <v>75</v>
      </c>
      <c r="U95" s="48" t="s">
        <v>92</v>
      </c>
      <c r="V95" s="77">
        <v>43353</v>
      </c>
      <c r="W95" s="77">
        <f>V95+45</f>
        <v>43398</v>
      </c>
      <c r="X95" s="74"/>
      <c r="Y95" s="74"/>
      <c r="Z95" s="74"/>
      <c r="AA95" s="74"/>
      <c r="AB95" s="45" t="str">
        <f>G95</f>
        <v>Услуги по обследованию зданиний сооружений спец.органицацией</v>
      </c>
      <c r="AC95" s="74"/>
      <c r="AD95" s="74"/>
      <c r="AE95" s="74"/>
      <c r="AF95" s="74"/>
      <c r="AG95" s="75">
        <v>93000000000</v>
      </c>
      <c r="AH95" s="75" t="s">
        <v>173</v>
      </c>
      <c r="AI95" s="77">
        <f>W95+20</f>
        <v>43418</v>
      </c>
      <c r="AJ95" s="77">
        <v>43685</v>
      </c>
      <c r="AK95" s="77">
        <v>43685</v>
      </c>
      <c r="AL95" s="75">
        <v>2019</v>
      </c>
      <c r="AM95" s="75" t="s">
        <v>174</v>
      </c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35"/>
      <c r="AY95" s="28">
        <v>86</v>
      </c>
    </row>
    <row r="96" spans="1:54" s="35" customFormat="1" ht="48.6" customHeight="1">
      <c r="A96" s="16" t="s">
        <v>232</v>
      </c>
      <c r="B96" s="32" t="s">
        <v>494</v>
      </c>
      <c r="C96" s="16" t="s">
        <v>75</v>
      </c>
      <c r="D96" s="16" t="s">
        <v>367</v>
      </c>
      <c r="E96" s="16" t="s">
        <v>233</v>
      </c>
      <c r="F96" s="34">
        <v>1</v>
      </c>
      <c r="G96" s="16" t="s">
        <v>377</v>
      </c>
      <c r="H96" s="16" t="s">
        <v>374</v>
      </c>
      <c r="I96" s="16" t="s">
        <v>373</v>
      </c>
      <c r="J96" s="16" t="s">
        <v>80</v>
      </c>
      <c r="K96" s="16"/>
      <c r="L96" s="60" t="s">
        <v>276</v>
      </c>
      <c r="M96" s="16" t="s">
        <v>281</v>
      </c>
      <c r="N96" s="24" t="s">
        <v>237</v>
      </c>
      <c r="O96" s="19" t="s">
        <v>376</v>
      </c>
      <c r="P96" s="19"/>
      <c r="Q96" s="19">
        <v>120</v>
      </c>
      <c r="R96" s="19">
        <f t="shared" si="31"/>
        <v>141.6</v>
      </c>
      <c r="S96" s="16" t="s">
        <v>104</v>
      </c>
      <c r="T96" s="16" t="s">
        <v>75</v>
      </c>
      <c r="U96" s="16" t="s">
        <v>92</v>
      </c>
      <c r="V96" s="25">
        <f t="shared" ref="V96:V101" si="32">SUM(W96-45)</f>
        <v>43145</v>
      </c>
      <c r="W96" s="25">
        <f t="shared" ref="W96:W101" si="33">SUM(AI96-20)</f>
        <v>43190</v>
      </c>
      <c r="X96" s="16"/>
      <c r="Y96" s="16"/>
      <c r="Z96" s="16"/>
      <c r="AA96" s="16"/>
      <c r="AB96" s="16" t="s">
        <v>364</v>
      </c>
      <c r="AC96" s="16" t="s">
        <v>363</v>
      </c>
      <c r="AD96" s="16" t="s">
        <v>362</v>
      </c>
      <c r="AE96" s="24" t="s">
        <v>172</v>
      </c>
      <c r="AF96" s="16" t="s">
        <v>80</v>
      </c>
      <c r="AG96" s="16" t="s">
        <v>243</v>
      </c>
      <c r="AH96" s="16" t="s">
        <v>87</v>
      </c>
      <c r="AI96" s="25">
        <f t="shared" ref="AI96:AI101" si="34">SUM(AJ96)</f>
        <v>43210</v>
      </c>
      <c r="AJ96" s="25">
        <f t="shared" ref="AJ96:AJ101" si="35">SUM(AK96-30)</f>
        <v>43210</v>
      </c>
      <c r="AK96" s="25">
        <v>43240</v>
      </c>
      <c r="AL96" s="16" t="s">
        <v>179</v>
      </c>
      <c r="AM96" s="16"/>
      <c r="AN96" s="16"/>
      <c r="AO96" s="16"/>
      <c r="AP96" s="16"/>
      <c r="AQ96" s="16"/>
      <c r="AR96" s="16"/>
      <c r="AS96" s="16"/>
      <c r="AT96" s="16"/>
      <c r="AU96" s="16"/>
      <c r="AV96" s="16" t="s">
        <v>174</v>
      </c>
      <c r="AW96" s="16"/>
      <c r="AX96" s="16"/>
      <c r="AY96" s="28">
        <v>87</v>
      </c>
    </row>
    <row r="97" spans="1:51" s="35" customFormat="1" ht="54.6" customHeight="1">
      <c r="A97" s="16" t="s">
        <v>232</v>
      </c>
      <c r="B97" s="32" t="s">
        <v>495</v>
      </c>
      <c r="C97" s="16" t="s">
        <v>75</v>
      </c>
      <c r="D97" s="16" t="s">
        <v>367</v>
      </c>
      <c r="E97" s="16" t="s">
        <v>233</v>
      </c>
      <c r="F97" s="24">
        <v>1</v>
      </c>
      <c r="G97" s="15" t="s">
        <v>375</v>
      </c>
      <c r="H97" s="15" t="s">
        <v>374</v>
      </c>
      <c r="I97" s="15" t="s">
        <v>373</v>
      </c>
      <c r="J97" s="15" t="s">
        <v>80</v>
      </c>
      <c r="K97" s="15"/>
      <c r="L97" s="60" t="s">
        <v>276</v>
      </c>
      <c r="M97" s="16" t="s">
        <v>281</v>
      </c>
      <c r="N97" s="24" t="s">
        <v>237</v>
      </c>
      <c r="O97" s="29" t="s">
        <v>372</v>
      </c>
      <c r="P97" s="19"/>
      <c r="Q97" s="19">
        <v>130</v>
      </c>
      <c r="R97" s="19">
        <f t="shared" si="31"/>
        <v>153.4</v>
      </c>
      <c r="S97" s="16" t="s">
        <v>104</v>
      </c>
      <c r="T97" s="16" t="s">
        <v>75</v>
      </c>
      <c r="U97" s="16" t="s">
        <v>92</v>
      </c>
      <c r="V97" s="25">
        <f t="shared" si="32"/>
        <v>43145</v>
      </c>
      <c r="W97" s="25">
        <f t="shared" si="33"/>
        <v>43190</v>
      </c>
      <c r="X97" s="16"/>
      <c r="Y97" s="16"/>
      <c r="Z97" s="16"/>
      <c r="AA97" s="16"/>
      <c r="AB97" s="16" t="s">
        <v>364</v>
      </c>
      <c r="AC97" s="16" t="s">
        <v>363</v>
      </c>
      <c r="AD97" s="16" t="s">
        <v>362</v>
      </c>
      <c r="AE97" s="24" t="s">
        <v>172</v>
      </c>
      <c r="AF97" s="16" t="s">
        <v>80</v>
      </c>
      <c r="AG97" s="16" t="s">
        <v>243</v>
      </c>
      <c r="AH97" s="16" t="s">
        <v>87</v>
      </c>
      <c r="AI97" s="25">
        <f t="shared" si="34"/>
        <v>43210</v>
      </c>
      <c r="AJ97" s="25">
        <f t="shared" si="35"/>
        <v>43210</v>
      </c>
      <c r="AK97" s="25">
        <v>43240</v>
      </c>
      <c r="AL97" s="16" t="s">
        <v>179</v>
      </c>
      <c r="AM97" s="16"/>
      <c r="AN97" s="16"/>
      <c r="AO97" s="16"/>
      <c r="AP97" s="16"/>
      <c r="AQ97" s="16"/>
      <c r="AR97" s="16"/>
      <c r="AS97" s="16"/>
      <c r="AT97" s="16"/>
      <c r="AU97" s="16"/>
      <c r="AV97" s="16" t="s">
        <v>174</v>
      </c>
      <c r="AW97" s="16"/>
      <c r="AX97" s="16"/>
      <c r="AY97" s="28">
        <v>88</v>
      </c>
    </row>
    <row r="98" spans="1:51" s="35" customFormat="1" ht="44.4" customHeight="1">
      <c r="A98" s="16" t="s">
        <v>232</v>
      </c>
      <c r="B98" s="32" t="s">
        <v>496</v>
      </c>
      <c r="C98" s="16" t="s">
        <v>75</v>
      </c>
      <c r="D98" s="16" t="s">
        <v>367</v>
      </c>
      <c r="E98" s="16" t="s">
        <v>233</v>
      </c>
      <c r="F98" s="34">
        <v>1</v>
      </c>
      <c r="G98" s="15" t="s">
        <v>371</v>
      </c>
      <c r="H98" s="15" t="s">
        <v>241</v>
      </c>
      <c r="I98" s="15" t="s">
        <v>242</v>
      </c>
      <c r="J98" s="15" t="s">
        <v>80</v>
      </c>
      <c r="K98" s="15"/>
      <c r="L98" s="60" t="s">
        <v>276</v>
      </c>
      <c r="M98" s="16" t="s">
        <v>281</v>
      </c>
      <c r="N98" s="24" t="s">
        <v>237</v>
      </c>
      <c r="O98" s="29" t="s">
        <v>370</v>
      </c>
      <c r="P98" s="29"/>
      <c r="Q98" s="29">
        <v>100</v>
      </c>
      <c r="R98" s="29">
        <f t="shared" si="31"/>
        <v>118</v>
      </c>
      <c r="S98" s="16" t="s">
        <v>104</v>
      </c>
      <c r="T98" s="16" t="s">
        <v>75</v>
      </c>
      <c r="U98" s="16" t="s">
        <v>92</v>
      </c>
      <c r="V98" s="25">
        <f t="shared" si="32"/>
        <v>43125</v>
      </c>
      <c r="W98" s="25">
        <f t="shared" si="33"/>
        <v>43170</v>
      </c>
      <c r="X98" s="16"/>
      <c r="Y98" s="16"/>
      <c r="Z98" s="16"/>
      <c r="AA98" s="16"/>
      <c r="AB98" s="16" t="s">
        <v>364</v>
      </c>
      <c r="AC98" s="16" t="s">
        <v>363</v>
      </c>
      <c r="AD98" s="16" t="s">
        <v>362</v>
      </c>
      <c r="AE98" s="24" t="s">
        <v>172</v>
      </c>
      <c r="AF98" s="16" t="s">
        <v>80</v>
      </c>
      <c r="AG98" s="16" t="s">
        <v>243</v>
      </c>
      <c r="AH98" s="16" t="s">
        <v>87</v>
      </c>
      <c r="AI98" s="25">
        <f t="shared" si="34"/>
        <v>43190</v>
      </c>
      <c r="AJ98" s="25">
        <f t="shared" si="35"/>
        <v>43190</v>
      </c>
      <c r="AK98" s="25">
        <v>43220</v>
      </c>
      <c r="AL98" s="16" t="s">
        <v>179</v>
      </c>
      <c r="AM98" s="16"/>
      <c r="AN98" s="16"/>
      <c r="AO98" s="16"/>
      <c r="AP98" s="16"/>
      <c r="AQ98" s="16"/>
      <c r="AR98" s="16"/>
      <c r="AS98" s="16"/>
      <c r="AT98" s="16"/>
      <c r="AU98" s="16"/>
      <c r="AV98" s="16" t="s">
        <v>174</v>
      </c>
      <c r="AW98" s="16"/>
      <c r="AX98" s="16"/>
      <c r="AY98" s="28">
        <v>89</v>
      </c>
    </row>
    <row r="99" spans="1:51" s="35" customFormat="1" ht="69">
      <c r="A99" s="16" t="s">
        <v>232</v>
      </c>
      <c r="B99" s="32" t="s">
        <v>497</v>
      </c>
      <c r="C99" s="16" t="s">
        <v>75</v>
      </c>
      <c r="D99" s="16" t="s">
        <v>367</v>
      </c>
      <c r="E99" s="16" t="s">
        <v>233</v>
      </c>
      <c r="F99" s="34">
        <v>1</v>
      </c>
      <c r="G99" s="15" t="s">
        <v>369</v>
      </c>
      <c r="H99" s="15" t="s">
        <v>241</v>
      </c>
      <c r="I99" s="15" t="s">
        <v>242</v>
      </c>
      <c r="J99" s="15" t="s">
        <v>80</v>
      </c>
      <c r="K99" s="15"/>
      <c r="L99" s="60" t="s">
        <v>276</v>
      </c>
      <c r="M99" s="16" t="s">
        <v>281</v>
      </c>
      <c r="N99" s="24" t="s">
        <v>237</v>
      </c>
      <c r="O99" s="29" t="s">
        <v>368</v>
      </c>
      <c r="P99" s="29"/>
      <c r="Q99" s="29">
        <v>1036</v>
      </c>
      <c r="R99" s="29">
        <f t="shared" si="31"/>
        <v>1222.48</v>
      </c>
      <c r="S99" s="16" t="s">
        <v>104</v>
      </c>
      <c r="T99" s="16" t="s">
        <v>75</v>
      </c>
      <c r="U99" s="16" t="s">
        <v>92</v>
      </c>
      <c r="V99" s="25">
        <f t="shared" si="32"/>
        <v>43258</v>
      </c>
      <c r="W99" s="25">
        <f t="shared" si="33"/>
        <v>43303</v>
      </c>
      <c r="X99" s="16"/>
      <c r="Y99" s="16"/>
      <c r="Z99" s="16"/>
      <c r="AA99" s="16"/>
      <c r="AB99" s="16" t="s">
        <v>364</v>
      </c>
      <c r="AC99" s="16" t="s">
        <v>363</v>
      </c>
      <c r="AD99" s="16" t="s">
        <v>362</v>
      </c>
      <c r="AE99" s="24" t="s">
        <v>172</v>
      </c>
      <c r="AF99" s="16" t="s">
        <v>80</v>
      </c>
      <c r="AG99" s="16" t="s">
        <v>243</v>
      </c>
      <c r="AH99" s="16" t="s">
        <v>87</v>
      </c>
      <c r="AI99" s="25">
        <f t="shared" si="34"/>
        <v>43323</v>
      </c>
      <c r="AJ99" s="25">
        <f t="shared" si="35"/>
        <v>43323</v>
      </c>
      <c r="AK99" s="25">
        <v>43353</v>
      </c>
      <c r="AL99" s="16" t="s">
        <v>179</v>
      </c>
      <c r="AM99" s="16"/>
      <c r="AN99" s="16"/>
      <c r="AO99" s="16"/>
      <c r="AP99" s="16"/>
      <c r="AQ99" s="16"/>
      <c r="AR99" s="16"/>
      <c r="AS99" s="16"/>
      <c r="AT99" s="16"/>
      <c r="AU99" s="16"/>
      <c r="AV99" s="16" t="s">
        <v>174</v>
      </c>
      <c r="AW99" s="16"/>
      <c r="AX99" s="16"/>
      <c r="AY99" s="28">
        <v>90</v>
      </c>
    </row>
    <row r="100" spans="1:51" s="35" customFormat="1" ht="42" customHeight="1">
      <c r="A100" s="16" t="s">
        <v>232</v>
      </c>
      <c r="B100" s="32" t="s">
        <v>498</v>
      </c>
      <c r="C100" s="16" t="s">
        <v>75</v>
      </c>
      <c r="D100" s="16" t="s">
        <v>367</v>
      </c>
      <c r="E100" s="16" t="s">
        <v>233</v>
      </c>
      <c r="F100" s="24">
        <v>1</v>
      </c>
      <c r="G100" s="15" t="s">
        <v>366</v>
      </c>
      <c r="H100" s="15" t="s">
        <v>244</v>
      </c>
      <c r="I100" s="15" t="s">
        <v>244</v>
      </c>
      <c r="J100" s="15" t="s">
        <v>80</v>
      </c>
      <c r="K100" s="15"/>
      <c r="L100" s="60" t="s">
        <v>276</v>
      </c>
      <c r="M100" s="16" t="s">
        <v>281</v>
      </c>
      <c r="N100" s="24" t="s">
        <v>237</v>
      </c>
      <c r="O100" s="29" t="s">
        <v>365</v>
      </c>
      <c r="P100" s="29"/>
      <c r="Q100" s="29">
        <v>200</v>
      </c>
      <c r="R100" s="29">
        <f t="shared" si="31"/>
        <v>236</v>
      </c>
      <c r="S100" s="16" t="s">
        <v>104</v>
      </c>
      <c r="T100" s="16" t="s">
        <v>75</v>
      </c>
      <c r="U100" s="16" t="s">
        <v>92</v>
      </c>
      <c r="V100" s="25">
        <f t="shared" si="32"/>
        <v>43125</v>
      </c>
      <c r="W100" s="25">
        <f t="shared" si="33"/>
        <v>43170</v>
      </c>
      <c r="X100" s="16"/>
      <c r="Y100" s="16"/>
      <c r="Z100" s="16"/>
      <c r="AA100" s="16"/>
      <c r="AB100" s="16" t="s">
        <v>364</v>
      </c>
      <c r="AC100" s="16" t="s">
        <v>363</v>
      </c>
      <c r="AD100" s="16" t="s">
        <v>362</v>
      </c>
      <c r="AE100" s="24" t="s">
        <v>172</v>
      </c>
      <c r="AF100" s="16" t="s">
        <v>80</v>
      </c>
      <c r="AG100" s="16" t="s">
        <v>243</v>
      </c>
      <c r="AH100" s="16" t="s">
        <v>87</v>
      </c>
      <c r="AI100" s="25">
        <f t="shared" si="34"/>
        <v>43190</v>
      </c>
      <c r="AJ100" s="25">
        <f t="shared" si="35"/>
        <v>43190</v>
      </c>
      <c r="AK100" s="25">
        <v>43220</v>
      </c>
      <c r="AL100" s="16" t="s">
        <v>179</v>
      </c>
      <c r="AM100" s="16"/>
      <c r="AN100" s="16"/>
      <c r="AO100" s="16"/>
      <c r="AP100" s="16"/>
      <c r="AQ100" s="16"/>
      <c r="AR100" s="16"/>
      <c r="AS100" s="16"/>
      <c r="AT100" s="16"/>
      <c r="AU100" s="16"/>
      <c r="AV100" s="16" t="s">
        <v>174</v>
      </c>
      <c r="AW100" s="16"/>
      <c r="AX100" s="16"/>
      <c r="AY100" s="28">
        <v>91</v>
      </c>
    </row>
    <row r="101" spans="1:51" s="35" customFormat="1" ht="69">
      <c r="A101" s="16" t="s">
        <v>232</v>
      </c>
      <c r="B101" s="32" t="s">
        <v>499</v>
      </c>
      <c r="C101" s="16" t="s">
        <v>75</v>
      </c>
      <c r="D101" s="16" t="s">
        <v>367</v>
      </c>
      <c r="E101" s="16" t="s">
        <v>233</v>
      </c>
      <c r="F101" s="34">
        <v>1</v>
      </c>
      <c r="G101" s="15" t="s">
        <v>379</v>
      </c>
      <c r="H101" s="15" t="s">
        <v>244</v>
      </c>
      <c r="I101" s="15" t="s">
        <v>244</v>
      </c>
      <c r="J101" s="15" t="s">
        <v>80</v>
      </c>
      <c r="K101" s="15"/>
      <c r="L101" s="60" t="s">
        <v>276</v>
      </c>
      <c r="M101" s="16" t="s">
        <v>281</v>
      </c>
      <c r="N101" s="24" t="s">
        <v>237</v>
      </c>
      <c r="O101" s="29" t="s">
        <v>378</v>
      </c>
      <c r="P101" s="29"/>
      <c r="Q101" s="29">
        <v>250</v>
      </c>
      <c r="R101" s="29">
        <f t="shared" si="31"/>
        <v>295</v>
      </c>
      <c r="S101" s="16" t="s">
        <v>104</v>
      </c>
      <c r="T101" s="16" t="s">
        <v>75</v>
      </c>
      <c r="U101" s="16" t="s">
        <v>92</v>
      </c>
      <c r="V101" s="25">
        <f t="shared" si="32"/>
        <v>43186</v>
      </c>
      <c r="W101" s="25">
        <f t="shared" si="33"/>
        <v>43231</v>
      </c>
      <c r="X101" s="16"/>
      <c r="Y101" s="16"/>
      <c r="Z101" s="16"/>
      <c r="AA101" s="16"/>
      <c r="AB101" s="16" t="s">
        <v>364</v>
      </c>
      <c r="AC101" s="16" t="s">
        <v>363</v>
      </c>
      <c r="AD101" s="16" t="s">
        <v>362</v>
      </c>
      <c r="AE101" s="24" t="s">
        <v>172</v>
      </c>
      <c r="AF101" s="16" t="s">
        <v>80</v>
      </c>
      <c r="AG101" s="16" t="s">
        <v>243</v>
      </c>
      <c r="AH101" s="16" t="s">
        <v>87</v>
      </c>
      <c r="AI101" s="25">
        <f t="shared" si="34"/>
        <v>43251</v>
      </c>
      <c r="AJ101" s="25">
        <f t="shared" si="35"/>
        <v>43251</v>
      </c>
      <c r="AK101" s="25">
        <v>43281</v>
      </c>
      <c r="AL101" s="16" t="s">
        <v>179</v>
      </c>
      <c r="AM101" s="16"/>
      <c r="AN101" s="16"/>
      <c r="AO101" s="16"/>
      <c r="AP101" s="16"/>
      <c r="AQ101" s="16"/>
      <c r="AR101" s="16"/>
      <c r="AS101" s="16"/>
      <c r="AT101" s="16"/>
      <c r="AU101" s="16"/>
      <c r="AV101" s="16" t="s">
        <v>174</v>
      </c>
      <c r="AW101" s="16"/>
      <c r="AX101" s="16"/>
      <c r="AY101" s="28">
        <v>92</v>
      </c>
    </row>
    <row r="102" spans="1:51" s="13" customFormat="1" ht="39.6">
      <c r="A102" s="15" t="s">
        <v>348</v>
      </c>
      <c r="B102" s="32" t="s">
        <v>547</v>
      </c>
      <c r="C102" s="34" t="s">
        <v>75</v>
      </c>
      <c r="D102" s="14" t="s">
        <v>221</v>
      </c>
      <c r="E102" s="24" t="s">
        <v>165</v>
      </c>
      <c r="F102" s="24">
        <v>1</v>
      </c>
      <c r="G102" s="15" t="s">
        <v>349</v>
      </c>
      <c r="H102" s="15" t="s">
        <v>350</v>
      </c>
      <c r="I102" s="15" t="s">
        <v>350</v>
      </c>
      <c r="J102" s="15" t="s">
        <v>80</v>
      </c>
      <c r="K102" s="15"/>
      <c r="L102" s="60" t="s">
        <v>276</v>
      </c>
      <c r="M102" s="34" t="s">
        <v>168</v>
      </c>
      <c r="N102" s="15" t="s">
        <v>106</v>
      </c>
      <c r="O102" s="29">
        <v>408</v>
      </c>
      <c r="P102" s="29"/>
      <c r="Q102" s="29">
        <v>408</v>
      </c>
      <c r="R102" s="29">
        <f t="shared" ref="R102:R103" si="36">Q102*1.18</f>
        <v>481.44</v>
      </c>
      <c r="S102" s="34" t="s">
        <v>169</v>
      </c>
      <c r="T102" s="14" t="s">
        <v>75</v>
      </c>
      <c r="U102" s="14" t="s">
        <v>98</v>
      </c>
      <c r="V102" s="22">
        <v>43079</v>
      </c>
      <c r="W102" s="58">
        <f>V102+3</f>
        <v>43082</v>
      </c>
      <c r="X102" s="78" t="s">
        <v>575</v>
      </c>
      <c r="Y102" s="14" t="s">
        <v>352</v>
      </c>
      <c r="Z102" s="34">
        <v>7713076301</v>
      </c>
      <c r="AA102" s="34">
        <v>997750001</v>
      </c>
      <c r="AB102" s="14" t="s">
        <v>349</v>
      </c>
      <c r="AC102" s="14"/>
      <c r="AD102" s="34">
        <v>796</v>
      </c>
      <c r="AE102" s="14" t="s">
        <v>93</v>
      </c>
      <c r="AF102" s="34">
        <v>1</v>
      </c>
      <c r="AG102" s="24">
        <v>93000000000</v>
      </c>
      <c r="AH102" s="79" t="s">
        <v>87</v>
      </c>
      <c r="AI102" s="58">
        <v>43110</v>
      </c>
      <c r="AJ102" s="58">
        <v>43110</v>
      </c>
      <c r="AK102" s="58">
        <v>43465</v>
      </c>
      <c r="AL102" s="34">
        <v>2018</v>
      </c>
      <c r="AM102" s="34" t="s">
        <v>174</v>
      </c>
      <c r="AN102" s="34"/>
      <c r="AO102" s="34"/>
      <c r="AP102" s="34"/>
      <c r="AQ102" s="34"/>
      <c r="AR102" s="34"/>
      <c r="AS102" s="34"/>
      <c r="AT102" s="34"/>
      <c r="AU102" s="34"/>
      <c r="AV102" s="34" t="s">
        <v>174</v>
      </c>
      <c r="AW102" s="34"/>
      <c r="AX102" s="35"/>
      <c r="AY102" s="28">
        <v>93</v>
      </c>
    </row>
    <row r="103" spans="1:51" s="13" customFormat="1" ht="27.6">
      <c r="A103" s="15" t="s">
        <v>348</v>
      </c>
      <c r="B103" s="32" t="s">
        <v>548</v>
      </c>
      <c r="C103" s="34" t="s">
        <v>75</v>
      </c>
      <c r="D103" s="14" t="s">
        <v>221</v>
      </c>
      <c r="E103" s="24" t="s">
        <v>165</v>
      </c>
      <c r="F103" s="34">
        <v>1</v>
      </c>
      <c r="G103" s="15" t="s">
        <v>349</v>
      </c>
      <c r="H103" s="15" t="s">
        <v>353</v>
      </c>
      <c r="I103" s="15" t="s">
        <v>353</v>
      </c>
      <c r="J103" s="15" t="s">
        <v>80</v>
      </c>
      <c r="K103" s="15"/>
      <c r="L103" s="60" t="s">
        <v>276</v>
      </c>
      <c r="M103" s="34" t="s">
        <v>168</v>
      </c>
      <c r="N103" s="15" t="s">
        <v>106</v>
      </c>
      <c r="O103" s="29" t="s">
        <v>354</v>
      </c>
      <c r="P103" s="29"/>
      <c r="Q103" s="29">
        <v>803.63</v>
      </c>
      <c r="R103" s="29">
        <f t="shared" si="36"/>
        <v>948.28339999999992</v>
      </c>
      <c r="S103" s="34" t="s">
        <v>104</v>
      </c>
      <c r="T103" s="14" t="s">
        <v>75</v>
      </c>
      <c r="U103" s="24" t="s">
        <v>92</v>
      </c>
      <c r="V103" s="22" t="s">
        <v>351</v>
      </c>
      <c r="W103" s="80">
        <f t="shared" ref="W103:W108" si="37">V103+45</f>
        <v>43119</v>
      </c>
      <c r="X103" s="34"/>
      <c r="Y103" s="14"/>
      <c r="Z103" s="34"/>
      <c r="AA103" s="34"/>
      <c r="AB103" s="14" t="s">
        <v>349</v>
      </c>
      <c r="AC103" s="14" t="s">
        <v>349</v>
      </c>
      <c r="AD103" s="34">
        <v>796</v>
      </c>
      <c r="AE103" s="14" t="s">
        <v>93</v>
      </c>
      <c r="AF103" s="34">
        <v>1</v>
      </c>
      <c r="AG103" s="24">
        <v>93000000000</v>
      </c>
      <c r="AH103" s="79" t="s">
        <v>87</v>
      </c>
      <c r="AI103" s="58">
        <f t="shared" ref="AI103:AI108" si="38">W103+20</f>
        <v>43139</v>
      </c>
      <c r="AJ103" s="58">
        <f>AI103</f>
        <v>43139</v>
      </c>
      <c r="AK103" s="58">
        <v>43465</v>
      </c>
      <c r="AL103" s="37">
        <v>2018</v>
      </c>
      <c r="AM103" s="34" t="s">
        <v>174</v>
      </c>
      <c r="AN103" s="34"/>
      <c r="AO103" s="34"/>
      <c r="AP103" s="34"/>
      <c r="AQ103" s="34"/>
      <c r="AR103" s="34"/>
      <c r="AS103" s="34"/>
      <c r="AT103" s="34"/>
      <c r="AU103" s="34"/>
      <c r="AV103" s="34" t="s">
        <v>174</v>
      </c>
      <c r="AW103" s="34"/>
      <c r="AX103" s="35"/>
      <c r="AY103" s="28">
        <v>94</v>
      </c>
    </row>
    <row r="104" spans="1:51" s="100" customFormat="1" ht="372.6">
      <c r="A104" s="123" t="s">
        <v>232</v>
      </c>
      <c r="B104" s="93" t="s">
        <v>549</v>
      </c>
      <c r="C104" s="99" t="s">
        <v>75</v>
      </c>
      <c r="D104" s="99" t="s">
        <v>357</v>
      </c>
      <c r="E104" s="99" t="s">
        <v>358</v>
      </c>
      <c r="F104" s="95">
        <v>1</v>
      </c>
      <c r="G104" s="99" t="s">
        <v>359</v>
      </c>
      <c r="H104" s="99" t="s">
        <v>360</v>
      </c>
      <c r="I104" s="99" t="s">
        <v>361</v>
      </c>
      <c r="J104" s="99">
        <v>2</v>
      </c>
      <c r="K104" s="99"/>
      <c r="L104" s="96" t="s">
        <v>276</v>
      </c>
      <c r="M104" s="123" t="s">
        <v>281</v>
      </c>
      <c r="N104" s="155" t="s">
        <v>106</v>
      </c>
      <c r="O104" s="139">
        <v>660</v>
      </c>
      <c r="P104" s="139"/>
      <c r="Q104" s="139">
        <v>660</v>
      </c>
      <c r="R104" s="139">
        <f>Q104</f>
        <v>660</v>
      </c>
      <c r="S104" s="99" t="s">
        <v>104</v>
      </c>
      <c r="T104" s="99" t="s">
        <v>75</v>
      </c>
      <c r="U104" s="123" t="s">
        <v>92</v>
      </c>
      <c r="V104" s="125">
        <v>43153</v>
      </c>
      <c r="W104" s="125">
        <f t="shared" si="37"/>
        <v>43198</v>
      </c>
      <c r="X104" s="99"/>
      <c r="Y104" s="99"/>
      <c r="Z104" s="99"/>
      <c r="AA104" s="99"/>
      <c r="AB104" s="99" t="str">
        <f>G104</f>
        <v xml:space="preserve">Комплекс кадастровых работ по технической инвентаризации  под электросетевыми объектами (недвижимых сооружений) нового строительства АО «Тываэнерго» - ВЛ, КЛ и ПС (ТП, РП, КТП) с постановкой на кадастровый учет данных объектов и государственной регистрации права </v>
      </c>
      <c r="AC104" s="115"/>
      <c r="AD104" s="99">
        <v>876</v>
      </c>
      <c r="AE104" s="95" t="s">
        <v>172</v>
      </c>
      <c r="AF104" s="99">
        <v>1</v>
      </c>
      <c r="AG104" s="126">
        <v>930000000</v>
      </c>
      <c r="AH104" s="99" t="s">
        <v>87</v>
      </c>
      <c r="AI104" s="125">
        <f t="shared" si="38"/>
        <v>43218</v>
      </c>
      <c r="AJ104" s="125">
        <f>AI104</f>
        <v>43218</v>
      </c>
      <c r="AK104" s="125">
        <f>AJ104+121</f>
        <v>43339</v>
      </c>
      <c r="AL104" s="99">
        <v>2018</v>
      </c>
      <c r="AM104" s="99"/>
      <c r="AN104" s="99"/>
      <c r="AO104" s="99"/>
      <c r="AP104" s="103"/>
      <c r="AQ104" s="99" t="s">
        <v>278</v>
      </c>
      <c r="AR104" s="99"/>
      <c r="AS104" s="99" t="s">
        <v>278</v>
      </c>
      <c r="AT104" s="99" t="s">
        <v>278</v>
      </c>
      <c r="AU104" s="99" t="s">
        <v>278</v>
      </c>
      <c r="AV104" s="99" t="s">
        <v>174</v>
      </c>
      <c r="AW104" s="95" t="s">
        <v>655</v>
      </c>
      <c r="AY104" s="100">
        <v>95</v>
      </c>
    </row>
    <row r="105" spans="1:51" s="13" customFormat="1" ht="41.4">
      <c r="A105" s="15" t="s">
        <v>250</v>
      </c>
      <c r="B105" s="32" t="s">
        <v>463</v>
      </c>
      <c r="C105" s="14" t="s">
        <v>75</v>
      </c>
      <c r="D105" s="15" t="s">
        <v>528</v>
      </c>
      <c r="E105" s="15"/>
      <c r="F105" s="34">
        <v>1</v>
      </c>
      <c r="G105" s="15" t="s">
        <v>544</v>
      </c>
      <c r="H105" s="15" t="s">
        <v>538</v>
      </c>
      <c r="I105" s="15" t="s">
        <v>537</v>
      </c>
      <c r="J105" s="15" t="s">
        <v>128</v>
      </c>
      <c r="K105" s="15"/>
      <c r="L105" s="60" t="s">
        <v>276</v>
      </c>
      <c r="M105" s="15"/>
      <c r="N105" s="15" t="s">
        <v>525</v>
      </c>
      <c r="O105" s="29">
        <v>423.1</v>
      </c>
      <c r="P105" s="29"/>
      <c r="Q105" s="29">
        <v>423.1</v>
      </c>
      <c r="R105" s="29">
        <f>Q105*1.18</f>
        <v>499.25799999999998</v>
      </c>
      <c r="S105" s="15" t="s">
        <v>90</v>
      </c>
      <c r="T105" s="15" t="s">
        <v>75</v>
      </c>
      <c r="U105" s="16" t="s">
        <v>92</v>
      </c>
      <c r="V105" s="22">
        <v>43171</v>
      </c>
      <c r="W105" s="22">
        <f t="shared" si="37"/>
        <v>43216</v>
      </c>
      <c r="X105" s="15"/>
      <c r="Y105" s="15"/>
      <c r="Z105" s="15"/>
      <c r="AA105" s="15"/>
      <c r="AB105" s="15" t="s">
        <v>543</v>
      </c>
      <c r="AC105" s="15"/>
      <c r="AD105" s="15" t="s">
        <v>542</v>
      </c>
      <c r="AE105" s="15" t="s">
        <v>541</v>
      </c>
      <c r="AF105" s="82">
        <v>2000</v>
      </c>
      <c r="AG105" s="15" t="s">
        <v>540</v>
      </c>
      <c r="AH105" s="15" t="s">
        <v>87</v>
      </c>
      <c r="AI105" s="22">
        <f t="shared" si="38"/>
        <v>43236</v>
      </c>
      <c r="AJ105" s="22" t="s">
        <v>539</v>
      </c>
      <c r="AK105" s="22">
        <f t="shared" ref="AK105:AK112" si="39">AJ105+30</f>
        <v>43266</v>
      </c>
      <c r="AL105" s="15" t="s">
        <v>179</v>
      </c>
      <c r="AM105" s="15"/>
      <c r="AN105" s="83"/>
      <c r="AO105" s="83"/>
      <c r="AP105" s="84"/>
      <c r="AQ105" s="85"/>
      <c r="AR105" s="85"/>
      <c r="AS105" s="86"/>
      <c r="AT105" s="87"/>
      <c r="AU105" s="87"/>
      <c r="AV105" s="83" t="s">
        <v>276</v>
      </c>
      <c r="AW105" s="15"/>
      <c r="AX105" s="35"/>
      <c r="AY105" s="28">
        <v>96</v>
      </c>
    </row>
    <row r="106" spans="1:51" s="13" customFormat="1" ht="41.4">
      <c r="A106" s="15" t="s">
        <v>250</v>
      </c>
      <c r="B106" s="32" t="s">
        <v>464</v>
      </c>
      <c r="C106" s="14" t="s">
        <v>75</v>
      </c>
      <c r="D106" s="15" t="s">
        <v>528</v>
      </c>
      <c r="E106" s="15"/>
      <c r="F106" s="24">
        <v>1</v>
      </c>
      <c r="G106" s="15" t="s">
        <v>259</v>
      </c>
      <c r="H106" s="15" t="s">
        <v>538</v>
      </c>
      <c r="I106" s="15" t="s">
        <v>537</v>
      </c>
      <c r="J106" s="15" t="s">
        <v>80</v>
      </c>
      <c r="K106" s="15"/>
      <c r="L106" s="60" t="s">
        <v>276</v>
      </c>
      <c r="M106" s="15"/>
      <c r="N106" s="15" t="s">
        <v>525</v>
      </c>
      <c r="O106" s="29">
        <v>540.95600000000002</v>
      </c>
      <c r="P106" s="29"/>
      <c r="Q106" s="29">
        <v>540.95600000000002</v>
      </c>
      <c r="R106" s="29">
        <f>Q106*1.18</f>
        <v>638.32808</v>
      </c>
      <c r="S106" s="15" t="s">
        <v>90</v>
      </c>
      <c r="T106" s="15" t="s">
        <v>75</v>
      </c>
      <c r="U106" s="16" t="s">
        <v>92</v>
      </c>
      <c r="V106" s="22">
        <v>43087</v>
      </c>
      <c r="W106" s="22">
        <f t="shared" si="37"/>
        <v>43132</v>
      </c>
      <c r="X106" s="15"/>
      <c r="Y106" s="15"/>
      <c r="Z106" s="15"/>
      <c r="AA106" s="15"/>
      <c r="AB106" s="15" t="s">
        <v>259</v>
      </c>
      <c r="AC106" s="15"/>
      <c r="AD106" s="15" t="s">
        <v>327</v>
      </c>
      <c r="AE106" s="14" t="s">
        <v>93</v>
      </c>
      <c r="AF106" s="82">
        <v>33771</v>
      </c>
      <c r="AG106" s="15" t="s">
        <v>529</v>
      </c>
      <c r="AH106" s="15" t="s">
        <v>87</v>
      </c>
      <c r="AI106" s="22">
        <f t="shared" si="38"/>
        <v>43152</v>
      </c>
      <c r="AJ106" s="22" t="s">
        <v>534</v>
      </c>
      <c r="AK106" s="22">
        <f t="shared" si="39"/>
        <v>43182</v>
      </c>
      <c r="AL106" s="15" t="s">
        <v>179</v>
      </c>
      <c r="AM106" s="15"/>
      <c r="AN106" s="83"/>
      <c r="AO106" s="83"/>
      <c r="AP106" s="84"/>
      <c r="AQ106" s="85"/>
      <c r="AR106" s="85"/>
      <c r="AS106" s="86"/>
      <c r="AT106" s="87"/>
      <c r="AU106" s="87"/>
      <c r="AV106" s="83" t="s">
        <v>276</v>
      </c>
      <c r="AW106" s="15"/>
      <c r="AX106" s="35"/>
      <c r="AY106" s="28">
        <v>97</v>
      </c>
    </row>
    <row r="107" spans="1:51" s="13" customFormat="1" ht="41.4">
      <c r="A107" s="15" t="s">
        <v>250</v>
      </c>
      <c r="B107" s="32" t="s">
        <v>465</v>
      </c>
      <c r="C107" s="14" t="s">
        <v>75</v>
      </c>
      <c r="D107" s="15" t="s">
        <v>528</v>
      </c>
      <c r="E107" s="15"/>
      <c r="F107" s="24">
        <v>1</v>
      </c>
      <c r="G107" s="15" t="s">
        <v>256</v>
      </c>
      <c r="H107" s="15" t="s">
        <v>536</v>
      </c>
      <c r="I107" s="15" t="s">
        <v>535</v>
      </c>
      <c r="J107" s="15" t="s">
        <v>128</v>
      </c>
      <c r="K107" s="15"/>
      <c r="L107" s="60" t="s">
        <v>276</v>
      </c>
      <c r="M107" s="15"/>
      <c r="N107" s="15" t="s">
        <v>525</v>
      </c>
      <c r="O107" s="29">
        <v>196.86099999999999</v>
      </c>
      <c r="P107" s="29"/>
      <c r="Q107" s="29">
        <v>196.86</v>
      </c>
      <c r="R107" s="29">
        <f t="shared" ref="R107:R131" si="40">Q107*1.18</f>
        <v>232.29480000000001</v>
      </c>
      <c r="S107" s="15" t="s">
        <v>90</v>
      </c>
      <c r="T107" s="15" t="s">
        <v>75</v>
      </c>
      <c r="U107" s="16" t="s">
        <v>92</v>
      </c>
      <c r="V107" s="22">
        <v>43087</v>
      </c>
      <c r="W107" s="22">
        <f t="shared" si="37"/>
        <v>43132</v>
      </c>
      <c r="X107" s="15"/>
      <c r="Y107" s="15"/>
      <c r="Z107" s="15"/>
      <c r="AA107" s="15"/>
      <c r="AB107" s="15" t="s">
        <v>256</v>
      </c>
      <c r="AC107" s="15"/>
      <c r="AD107" s="15" t="s">
        <v>327</v>
      </c>
      <c r="AE107" s="14" t="s">
        <v>93</v>
      </c>
      <c r="AF107" s="82">
        <v>2461</v>
      </c>
      <c r="AG107" s="15" t="s">
        <v>529</v>
      </c>
      <c r="AH107" s="15" t="s">
        <v>87</v>
      </c>
      <c r="AI107" s="22">
        <f t="shared" si="38"/>
        <v>43152</v>
      </c>
      <c r="AJ107" s="22" t="s">
        <v>534</v>
      </c>
      <c r="AK107" s="22">
        <f t="shared" si="39"/>
        <v>43182</v>
      </c>
      <c r="AL107" s="15" t="s">
        <v>179</v>
      </c>
      <c r="AM107" s="15"/>
      <c r="AN107" s="83"/>
      <c r="AO107" s="83"/>
      <c r="AP107" s="84"/>
      <c r="AQ107" s="85"/>
      <c r="AR107" s="85"/>
      <c r="AS107" s="86"/>
      <c r="AT107" s="87"/>
      <c r="AU107" s="87"/>
      <c r="AV107" s="83" t="s">
        <v>276</v>
      </c>
      <c r="AW107" s="15"/>
      <c r="AX107" s="35"/>
      <c r="AY107" s="28">
        <v>98</v>
      </c>
    </row>
    <row r="108" spans="1:51" s="13" customFormat="1" ht="82.8">
      <c r="A108" s="15" t="s">
        <v>250</v>
      </c>
      <c r="B108" s="32" t="s">
        <v>466</v>
      </c>
      <c r="C108" s="14" t="s">
        <v>75</v>
      </c>
      <c r="D108" s="15" t="s">
        <v>528</v>
      </c>
      <c r="E108" s="15"/>
      <c r="F108" s="34">
        <v>1</v>
      </c>
      <c r="G108" s="15" t="s">
        <v>533</v>
      </c>
      <c r="H108" s="15" t="s">
        <v>581</v>
      </c>
      <c r="I108" s="15" t="s">
        <v>532</v>
      </c>
      <c r="J108" s="15" t="s">
        <v>128</v>
      </c>
      <c r="K108" s="15"/>
      <c r="L108" s="60" t="s">
        <v>276</v>
      </c>
      <c r="M108" s="15"/>
      <c r="N108" s="15" t="s">
        <v>525</v>
      </c>
      <c r="O108" s="29">
        <v>167.67</v>
      </c>
      <c r="P108" s="29"/>
      <c r="Q108" s="29">
        <v>167.67</v>
      </c>
      <c r="R108" s="29">
        <f t="shared" si="40"/>
        <v>197.85059999999999</v>
      </c>
      <c r="S108" s="15" t="s">
        <v>90</v>
      </c>
      <c r="T108" s="15" t="s">
        <v>75</v>
      </c>
      <c r="U108" s="16" t="s">
        <v>92</v>
      </c>
      <c r="V108" s="22">
        <v>43089</v>
      </c>
      <c r="W108" s="22">
        <f t="shared" si="37"/>
        <v>43134</v>
      </c>
      <c r="X108" s="15"/>
      <c r="Y108" s="15"/>
      <c r="Z108" s="15"/>
      <c r="AA108" s="15"/>
      <c r="AB108" s="15" t="s">
        <v>531</v>
      </c>
      <c r="AC108" s="15"/>
      <c r="AD108" s="15" t="s">
        <v>327</v>
      </c>
      <c r="AE108" s="14" t="s">
        <v>93</v>
      </c>
      <c r="AF108" s="82">
        <v>10</v>
      </c>
      <c r="AG108" s="15" t="s">
        <v>529</v>
      </c>
      <c r="AH108" s="15" t="s">
        <v>87</v>
      </c>
      <c r="AI108" s="22">
        <f t="shared" si="38"/>
        <v>43154</v>
      </c>
      <c r="AJ108" s="22" t="s">
        <v>530</v>
      </c>
      <c r="AK108" s="22">
        <f t="shared" si="39"/>
        <v>43184</v>
      </c>
      <c r="AL108" s="15" t="s">
        <v>179</v>
      </c>
      <c r="AM108" s="15"/>
      <c r="AN108" s="83"/>
      <c r="AO108" s="83"/>
      <c r="AP108" s="84"/>
      <c r="AQ108" s="85"/>
      <c r="AR108" s="85"/>
      <c r="AS108" s="86"/>
      <c r="AT108" s="87"/>
      <c r="AU108" s="87"/>
      <c r="AV108" s="83" t="s">
        <v>276</v>
      </c>
      <c r="AW108" s="15"/>
      <c r="AX108" s="35"/>
      <c r="AY108" s="28">
        <v>99</v>
      </c>
    </row>
    <row r="109" spans="1:51" s="13" customFormat="1" ht="27.6">
      <c r="A109" s="16" t="s">
        <v>250</v>
      </c>
      <c r="B109" s="32" t="s">
        <v>467</v>
      </c>
      <c r="C109" s="14" t="s">
        <v>75</v>
      </c>
      <c r="D109" s="14" t="s">
        <v>528</v>
      </c>
      <c r="E109" s="14" t="s">
        <v>81</v>
      </c>
      <c r="F109" s="34">
        <v>1</v>
      </c>
      <c r="G109" s="14" t="s">
        <v>258</v>
      </c>
      <c r="H109" s="16" t="s">
        <v>527</v>
      </c>
      <c r="I109" s="16" t="s">
        <v>526</v>
      </c>
      <c r="J109" s="14">
        <v>1</v>
      </c>
      <c r="K109" s="14"/>
      <c r="L109" s="60" t="s">
        <v>276</v>
      </c>
      <c r="M109" s="14"/>
      <c r="N109" s="14" t="s">
        <v>525</v>
      </c>
      <c r="O109" s="19">
        <v>251.08699999999999</v>
      </c>
      <c r="P109" s="19"/>
      <c r="Q109" s="19">
        <v>251.08699999999999</v>
      </c>
      <c r="R109" s="29">
        <f t="shared" si="40"/>
        <v>296.28265999999996</v>
      </c>
      <c r="S109" s="14" t="s">
        <v>90</v>
      </c>
      <c r="T109" s="14" t="s">
        <v>75</v>
      </c>
      <c r="U109" s="16" t="s">
        <v>92</v>
      </c>
      <c r="V109" s="25">
        <v>43179</v>
      </c>
      <c r="W109" s="25">
        <f t="shared" ref="W109:W117" si="41">V109+45</f>
        <v>43224</v>
      </c>
      <c r="X109" s="14"/>
      <c r="Y109" s="14"/>
      <c r="Z109" s="14"/>
      <c r="AA109" s="14"/>
      <c r="AB109" s="14" t="str">
        <f>G109</f>
        <v>Поставка мебели</v>
      </c>
      <c r="AC109" s="35"/>
      <c r="AD109" s="15" t="s">
        <v>327</v>
      </c>
      <c r="AE109" s="14" t="s">
        <v>93</v>
      </c>
      <c r="AF109" s="14">
        <v>52</v>
      </c>
      <c r="AG109" s="81">
        <v>930000000</v>
      </c>
      <c r="AH109" s="14" t="s">
        <v>87</v>
      </c>
      <c r="AI109" s="25">
        <f t="shared" ref="AI109:AI120" si="42">W109+20</f>
        <v>43244</v>
      </c>
      <c r="AJ109" s="25">
        <f>AI109</f>
        <v>43244</v>
      </c>
      <c r="AK109" s="25">
        <f t="shared" si="39"/>
        <v>43274</v>
      </c>
      <c r="AL109" s="15" t="s">
        <v>179</v>
      </c>
      <c r="AM109" s="14"/>
      <c r="AN109" s="14"/>
      <c r="AO109" s="14"/>
      <c r="AP109" s="14"/>
      <c r="AQ109" s="14"/>
      <c r="AR109" s="14"/>
      <c r="AS109" s="14" t="s">
        <v>278</v>
      </c>
      <c r="AT109" s="14" t="s">
        <v>278</v>
      </c>
      <c r="AU109" s="14" t="s">
        <v>278</v>
      </c>
      <c r="AV109" s="83" t="s">
        <v>276</v>
      </c>
      <c r="AW109" s="14"/>
      <c r="AX109" s="35"/>
      <c r="AY109" s="28">
        <v>100</v>
      </c>
    </row>
    <row r="110" spans="1:51" s="62" customFormat="1" ht="84.75" customHeight="1">
      <c r="A110" s="15" t="s">
        <v>250</v>
      </c>
      <c r="B110" s="32" t="s">
        <v>468</v>
      </c>
      <c r="C110" s="14" t="s">
        <v>75</v>
      </c>
      <c r="D110" s="14" t="s">
        <v>489</v>
      </c>
      <c r="E110" s="24" t="s">
        <v>81</v>
      </c>
      <c r="F110" s="24">
        <v>1</v>
      </c>
      <c r="G110" s="24" t="s">
        <v>270</v>
      </c>
      <c r="H110" s="24" t="s">
        <v>271</v>
      </c>
      <c r="I110" s="24" t="s">
        <v>272</v>
      </c>
      <c r="J110" s="24">
        <v>1</v>
      </c>
      <c r="K110" s="24"/>
      <c r="L110" s="60" t="s">
        <v>276</v>
      </c>
      <c r="M110" s="18" t="s">
        <v>346</v>
      </c>
      <c r="N110" s="24" t="s">
        <v>237</v>
      </c>
      <c r="O110" s="29">
        <v>276.39999999999998</v>
      </c>
      <c r="P110" s="66"/>
      <c r="Q110" s="29">
        <v>276.39999999999998</v>
      </c>
      <c r="R110" s="29">
        <f t="shared" si="40"/>
        <v>326.15199999999993</v>
      </c>
      <c r="S110" s="18" t="s">
        <v>90</v>
      </c>
      <c r="T110" s="18" t="s">
        <v>75</v>
      </c>
      <c r="U110" s="67" t="s">
        <v>92</v>
      </c>
      <c r="V110" s="22">
        <v>43358</v>
      </c>
      <c r="W110" s="22">
        <f t="shared" si="41"/>
        <v>43403</v>
      </c>
      <c r="X110" s="68"/>
      <c r="Y110" s="68"/>
      <c r="Z110" s="68"/>
      <c r="AA110" s="68"/>
      <c r="AB110" s="24" t="s">
        <v>273</v>
      </c>
      <c r="AC110" s="18" t="s">
        <v>274</v>
      </c>
      <c r="AD110" s="24">
        <v>796</v>
      </c>
      <c r="AE110" s="14" t="s">
        <v>93</v>
      </c>
      <c r="AF110" s="24">
        <v>700</v>
      </c>
      <c r="AG110" s="24">
        <v>93000000000</v>
      </c>
      <c r="AH110" s="24" t="s">
        <v>87</v>
      </c>
      <c r="AI110" s="22">
        <f t="shared" si="42"/>
        <v>43423</v>
      </c>
      <c r="AJ110" s="22">
        <f>AI110</f>
        <v>43423</v>
      </c>
      <c r="AK110" s="22">
        <f t="shared" si="39"/>
        <v>43453</v>
      </c>
      <c r="AL110" s="14">
        <v>2018</v>
      </c>
      <c r="AM110" s="68"/>
      <c r="AN110" s="68"/>
      <c r="AO110" s="68"/>
      <c r="AP110" s="68"/>
      <c r="AQ110" s="68"/>
      <c r="AR110" s="68"/>
      <c r="AS110" s="68"/>
      <c r="AT110" s="68"/>
      <c r="AU110" s="68"/>
      <c r="AV110" s="14" t="s">
        <v>276</v>
      </c>
      <c r="AW110" s="68"/>
      <c r="AX110" s="35"/>
      <c r="AY110" s="28">
        <v>101</v>
      </c>
    </row>
    <row r="111" spans="1:51" s="13" customFormat="1" ht="69">
      <c r="A111" s="34" t="s">
        <v>338</v>
      </c>
      <c r="B111" s="32" t="s">
        <v>469</v>
      </c>
      <c r="C111" s="42" t="s">
        <v>75</v>
      </c>
      <c r="D111" s="42" t="s">
        <v>282</v>
      </c>
      <c r="E111" s="14" t="s">
        <v>81</v>
      </c>
      <c r="F111" s="34">
        <v>1</v>
      </c>
      <c r="G111" s="14" t="s">
        <v>345</v>
      </c>
      <c r="H111" s="38">
        <v>27.2</v>
      </c>
      <c r="I111" s="37">
        <v>27.2</v>
      </c>
      <c r="J111" s="34">
        <v>1</v>
      </c>
      <c r="K111" s="35"/>
      <c r="L111" s="60" t="s">
        <v>276</v>
      </c>
      <c r="M111" s="14" t="s">
        <v>346</v>
      </c>
      <c r="N111" s="33" t="s">
        <v>280</v>
      </c>
      <c r="O111" s="38">
        <v>189.53399999999999</v>
      </c>
      <c r="P111" s="39"/>
      <c r="Q111" s="19">
        <v>189.53399999999999</v>
      </c>
      <c r="R111" s="29">
        <f t="shared" si="40"/>
        <v>223.65011999999999</v>
      </c>
      <c r="S111" s="34" t="s">
        <v>90</v>
      </c>
      <c r="T111" s="33" t="s">
        <v>75</v>
      </c>
      <c r="U111" s="33" t="s">
        <v>92</v>
      </c>
      <c r="V111" s="40">
        <v>43358</v>
      </c>
      <c r="W111" s="40">
        <f t="shared" si="41"/>
        <v>43403</v>
      </c>
      <c r="X111" s="35"/>
      <c r="Y111" s="35"/>
      <c r="Z111" s="35"/>
      <c r="AA111" s="35"/>
      <c r="AB111" s="14" t="s">
        <v>345</v>
      </c>
      <c r="AC111" s="35"/>
      <c r="AD111" s="34">
        <v>796</v>
      </c>
      <c r="AE111" s="14" t="s">
        <v>93</v>
      </c>
      <c r="AF111" s="34">
        <v>40</v>
      </c>
      <c r="AG111" s="34">
        <v>93000000000</v>
      </c>
      <c r="AH111" s="33" t="s">
        <v>87</v>
      </c>
      <c r="AI111" s="40">
        <f t="shared" si="42"/>
        <v>43423</v>
      </c>
      <c r="AJ111" s="40">
        <v>43452</v>
      </c>
      <c r="AK111" s="40">
        <f t="shared" si="39"/>
        <v>43482</v>
      </c>
      <c r="AL111" s="41" t="s">
        <v>344</v>
      </c>
      <c r="AM111" s="35"/>
      <c r="AN111" s="41"/>
      <c r="AO111" s="35"/>
      <c r="AP111" s="35"/>
      <c r="AQ111" s="35"/>
      <c r="AR111" s="35"/>
      <c r="AS111" s="33" t="s">
        <v>278</v>
      </c>
      <c r="AT111" s="33" t="s">
        <v>278</v>
      </c>
      <c r="AU111" s="33" t="s">
        <v>278</v>
      </c>
      <c r="AV111" s="33" t="s">
        <v>276</v>
      </c>
      <c r="AW111" s="35"/>
      <c r="AX111" s="35"/>
      <c r="AY111" s="28">
        <v>102</v>
      </c>
    </row>
    <row r="112" spans="1:51" s="13" customFormat="1" ht="41.4">
      <c r="A112" s="63" t="s">
        <v>338</v>
      </c>
      <c r="B112" s="32" t="s">
        <v>470</v>
      </c>
      <c r="C112" s="42" t="s">
        <v>75</v>
      </c>
      <c r="D112" s="42" t="s">
        <v>282</v>
      </c>
      <c r="E112" s="14" t="s">
        <v>81</v>
      </c>
      <c r="F112" s="24">
        <v>1</v>
      </c>
      <c r="G112" s="14" t="s">
        <v>343</v>
      </c>
      <c r="H112" s="37">
        <v>22.11</v>
      </c>
      <c r="I112" s="37">
        <v>22.11</v>
      </c>
      <c r="J112" s="34">
        <v>2</v>
      </c>
      <c r="K112" s="35"/>
      <c r="L112" s="60" t="s">
        <v>276</v>
      </c>
      <c r="M112" s="14" t="s">
        <v>281</v>
      </c>
      <c r="N112" s="33" t="s">
        <v>280</v>
      </c>
      <c r="O112" s="38">
        <v>1203.7149999999999</v>
      </c>
      <c r="P112" s="39"/>
      <c r="Q112" s="19">
        <v>1203.7149999999999</v>
      </c>
      <c r="R112" s="29">
        <f t="shared" si="40"/>
        <v>1420.3836999999999</v>
      </c>
      <c r="S112" s="34" t="s">
        <v>90</v>
      </c>
      <c r="T112" s="33" t="s">
        <v>75</v>
      </c>
      <c r="U112" s="33" t="s">
        <v>92</v>
      </c>
      <c r="V112" s="40">
        <v>43359</v>
      </c>
      <c r="W112" s="40">
        <f t="shared" si="41"/>
        <v>43404</v>
      </c>
      <c r="X112" s="35"/>
      <c r="Y112" s="35"/>
      <c r="Z112" s="35"/>
      <c r="AA112" s="35"/>
      <c r="AB112" s="14" t="s">
        <v>343</v>
      </c>
      <c r="AC112" s="35"/>
      <c r="AD112" s="34">
        <v>796</v>
      </c>
      <c r="AE112" s="14" t="s">
        <v>93</v>
      </c>
      <c r="AF112" s="34">
        <v>121</v>
      </c>
      <c r="AG112" s="34">
        <v>93000000000</v>
      </c>
      <c r="AH112" s="33" t="s">
        <v>87</v>
      </c>
      <c r="AI112" s="40">
        <f t="shared" si="42"/>
        <v>43424</v>
      </c>
      <c r="AJ112" s="40">
        <v>43452</v>
      </c>
      <c r="AK112" s="40">
        <f t="shared" si="39"/>
        <v>43482</v>
      </c>
      <c r="AL112" s="41">
        <v>2019</v>
      </c>
      <c r="AM112" s="35"/>
      <c r="AN112" s="41"/>
      <c r="AO112" s="35"/>
      <c r="AP112" s="35"/>
      <c r="AQ112" s="35"/>
      <c r="AR112" s="35"/>
      <c r="AS112" s="33" t="s">
        <v>278</v>
      </c>
      <c r="AT112" s="33" t="s">
        <v>278</v>
      </c>
      <c r="AU112" s="33" t="s">
        <v>278</v>
      </c>
      <c r="AV112" s="33" t="s">
        <v>276</v>
      </c>
      <c r="AW112" s="35"/>
      <c r="AX112" s="35"/>
      <c r="AY112" s="28">
        <v>103</v>
      </c>
    </row>
    <row r="113" spans="1:51" s="54" customFormat="1" ht="44.4" customHeight="1">
      <c r="A113" s="55" t="s">
        <v>338</v>
      </c>
      <c r="B113" s="32" t="s">
        <v>471</v>
      </c>
      <c r="C113" s="44" t="s">
        <v>75</v>
      </c>
      <c r="D113" s="44" t="s">
        <v>282</v>
      </c>
      <c r="E113" s="45" t="s">
        <v>81</v>
      </c>
      <c r="F113" s="34">
        <v>1</v>
      </c>
      <c r="G113" s="45" t="s">
        <v>342</v>
      </c>
      <c r="H113" s="49">
        <v>27.11</v>
      </c>
      <c r="I113" s="46">
        <v>27.11</v>
      </c>
      <c r="J113" s="43">
        <v>1</v>
      </c>
      <c r="K113" s="47"/>
      <c r="L113" s="60" t="s">
        <v>276</v>
      </c>
      <c r="M113" s="45" t="s">
        <v>281</v>
      </c>
      <c r="N113" s="48" t="s">
        <v>280</v>
      </c>
      <c r="O113" s="49">
        <f t="shared" ref="O113:O114" si="43">Q113</f>
        <v>89.456999999999994</v>
      </c>
      <c r="P113" s="50"/>
      <c r="Q113" s="51">
        <v>89.456999999999994</v>
      </c>
      <c r="R113" s="29">
        <f t="shared" si="40"/>
        <v>105.55925999999998</v>
      </c>
      <c r="S113" s="43" t="s">
        <v>90</v>
      </c>
      <c r="T113" s="48" t="s">
        <v>75</v>
      </c>
      <c r="U113" s="48" t="s">
        <v>92</v>
      </c>
      <c r="V113" s="52">
        <v>43353</v>
      </c>
      <c r="W113" s="52">
        <f t="shared" si="41"/>
        <v>43398</v>
      </c>
      <c r="X113" s="47"/>
      <c r="Y113" s="47"/>
      <c r="Z113" s="47"/>
      <c r="AA113" s="47"/>
      <c r="AB113" s="45" t="s">
        <v>342</v>
      </c>
      <c r="AC113" s="47"/>
      <c r="AD113" s="43">
        <v>796</v>
      </c>
      <c r="AE113" s="14" t="s">
        <v>93</v>
      </c>
      <c r="AF113" s="43">
        <v>3</v>
      </c>
      <c r="AG113" s="43">
        <v>93000000000</v>
      </c>
      <c r="AH113" s="48" t="s">
        <v>87</v>
      </c>
      <c r="AI113" s="52">
        <f t="shared" si="42"/>
        <v>43418</v>
      </c>
      <c r="AJ113" s="52">
        <v>43452</v>
      </c>
      <c r="AK113" s="52">
        <v>43482</v>
      </c>
      <c r="AL113" s="53">
        <v>2019</v>
      </c>
      <c r="AM113" s="47"/>
      <c r="AN113" s="53"/>
      <c r="AO113" s="47"/>
      <c r="AP113" s="47"/>
      <c r="AQ113" s="47"/>
      <c r="AR113" s="47"/>
      <c r="AS113" s="48" t="s">
        <v>278</v>
      </c>
      <c r="AT113" s="48" t="s">
        <v>278</v>
      </c>
      <c r="AU113" s="48" t="s">
        <v>278</v>
      </c>
      <c r="AV113" s="48" t="s">
        <v>276</v>
      </c>
      <c r="AW113" s="47"/>
      <c r="AX113" s="92"/>
      <c r="AY113" s="28">
        <v>104</v>
      </c>
    </row>
    <row r="114" spans="1:51" s="54" customFormat="1" ht="49.2" customHeight="1">
      <c r="A114" s="55" t="s">
        <v>338</v>
      </c>
      <c r="B114" s="32" t="s">
        <v>472</v>
      </c>
      <c r="C114" s="44" t="s">
        <v>75</v>
      </c>
      <c r="D114" s="44" t="s">
        <v>282</v>
      </c>
      <c r="E114" s="45" t="s">
        <v>81</v>
      </c>
      <c r="F114" s="24">
        <v>1</v>
      </c>
      <c r="G114" s="45" t="s">
        <v>341</v>
      </c>
      <c r="H114" s="73">
        <v>28.24</v>
      </c>
      <c r="I114" s="43">
        <v>28.24</v>
      </c>
      <c r="J114" s="43">
        <v>2</v>
      </c>
      <c r="K114" s="47"/>
      <c r="L114" s="60" t="s">
        <v>276</v>
      </c>
      <c r="M114" s="45" t="s">
        <v>281</v>
      </c>
      <c r="N114" s="48" t="s">
        <v>280</v>
      </c>
      <c r="O114" s="49">
        <f t="shared" si="43"/>
        <v>137.30799999999999</v>
      </c>
      <c r="P114" s="50"/>
      <c r="Q114" s="51">
        <v>137.30799999999999</v>
      </c>
      <c r="R114" s="29">
        <f t="shared" si="40"/>
        <v>162.02343999999999</v>
      </c>
      <c r="S114" s="43" t="s">
        <v>90</v>
      </c>
      <c r="T114" s="48" t="s">
        <v>75</v>
      </c>
      <c r="U114" s="48" t="s">
        <v>92</v>
      </c>
      <c r="V114" s="52">
        <v>43353</v>
      </c>
      <c r="W114" s="52">
        <f t="shared" si="41"/>
        <v>43398</v>
      </c>
      <c r="X114" s="47"/>
      <c r="Y114" s="47"/>
      <c r="Z114" s="47"/>
      <c r="AA114" s="47"/>
      <c r="AB114" s="45" t="s">
        <v>341</v>
      </c>
      <c r="AC114" s="47"/>
      <c r="AD114" s="43">
        <v>796</v>
      </c>
      <c r="AE114" s="14" t="s">
        <v>93</v>
      </c>
      <c r="AF114" s="43">
        <v>17</v>
      </c>
      <c r="AG114" s="43">
        <v>93000000000</v>
      </c>
      <c r="AH114" s="48" t="s">
        <v>87</v>
      </c>
      <c r="AI114" s="52">
        <f t="shared" si="42"/>
        <v>43418</v>
      </c>
      <c r="AJ114" s="52">
        <v>43452</v>
      </c>
      <c r="AK114" s="52">
        <v>43482</v>
      </c>
      <c r="AL114" s="53">
        <v>2019</v>
      </c>
      <c r="AM114" s="47"/>
      <c r="AN114" s="53"/>
      <c r="AO114" s="47"/>
      <c r="AP114" s="47"/>
      <c r="AQ114" s="47"/>
      <c r="AR114" s="47"/>
      <c r="AS114" s="48" t="s">
        <v>278</v>
      </c>
      <c r="AT114" s="48" t="s">
        <v>278</v>
      </c>
      <c r="AU114" s="48" t="s">
        <v>278</v>
      </c>
      <c r="AV114" s="48" t="s">
        <v>276</v>
      </c>
      <c r="AW114" s="47"/>
      <c r="AX114" s="92"/>
      <c r="AY114" s="28">
        <v>105</v>
      </c>
    </row>
    <row r="115" spans="1:51" s="13" customFormat="1" ht="41.4">
      <c r="A115" s="34" t="s">
        <v>338</v>
      </c>
      <c r="B115" s="32" t="s">
        <v>473</v>
      </c>
      <c r="C115" s="42" t="s">
        <v>75</v>
      </c>
      <c r="D115" s="42" t="s">
        <v>282</v>
      </c>
      <c r="E115" s="14" t="s">
        <v>81</v>
      </c>
      <c r="F115" s="34">
        <v>1</v>
      </c>
      <c r="G115" s="14" t="s">
        <v>339</v>
      </c>
      <c r="H115" s="37">
        <v>27.32</v>
      </c>
      <c r="I115" s="37">
        <v>27.32</v>
      </c>
      <c r="J115" s="34">
        <v>1</v>
      </c>
      <c r="K115" s="35"/>
      <c r="L115" s="60" t="s">
        <v>276</v>
      </c>
      <c r="M115" s="14" t="s">
        <v>281</v>
      </c>
      <c r="N115" s="33" t="s">
        <v>280</v>
      </c>
      <c r="O115" s="38">
        <v>112.02</v>
      </c>
      <c r="P115" s="39"/>
      <c r="Q115" s="19">
        <v>112.02</v>
      </c>
      <c r="R115" s="29">
        <f t="shared" si="40"/>
        <v>132.18359999999998</v>
      </c>
      <c r="S115" s="34" t="s">
        <v>90</v>
      </c>
      <c r="T115" s="33" t="s">
        <v>75</v>
      </c>
      <c r="U115" s="33" t="s">
        <v>92</v>
      </c>
      <c r="V115" s="40">
        <v>43353</v>
      </c>
      <c r="W115" s="40">
        <f t="shared" si="41"/>
        <v>43398</v>
      </c>
      <c r="X115" s="35"/>
      <c r="Y115" s="35"/>
      <c r="Z115" s="35"/>
      <c r="AA115" s="35"/>
      <c r="AB115" s="14" t="s">
        <v>339</v>
      </c>
      <c r="AC115" s="35"/>
      <c r="AD115" s="34">
        <v>796</v>
      </c>
      <c r="AE115" s="34" t="s">
        <v>96</v>
      </c>
      <c r="AF115" s="34">
        <v>1500</v>
      </c>
      <c r="AG115" s="34">
        <v>93000000000</v>
      </c>
      <c r="AH115" s="33" t="s">
        <v>87</v>
      </c>
      <c r="AI115" s="40">
        <f t="shared" si="42"/>
        <v>43418</v>
      </c>
      <c r="AJ115" s="40">
        <v>43452</v>
      </c>
      <c r="AK115" s="40">
        <f>AJ115+30</f>
        <v>43482</v>
      </c>
      <c r="AL115" s="41">
        <v>2019</v>
      </c>
      <c r="AM115" s="35"/>
      <c r="AN115" s="41"/>
      <c r="AO115" s="35"/>
      <c r="AP115" s="35"/>
      <c r="AQ115" s="35"/>
      <c r="AR115" s="35"/>
      <c r="AS115" s="33" t="s">
        <v>278</v>
      </c>
      <c r="AT115" s="33" t="s">
        <v>278</v>
      </c>
      <c r="AU115" s="33" t="s">
        <v>278</v>
      </c>
      <c r="AV115" s="33" t="s">
        <v>276</v>
      </c>
      <c r="AW115" s="35"/>
      <c r="AX115" s="35"/>
      <c r="AY115" s="28">
        <v>106</v>
      </c>
    </row>
    <row r="116" spans="1:51" s="54" customFormat="1" ht="37.200000000000003" customHeight="1">
      <c r="A116" s="43" t="s">
        <v>338</v>
      </c>
      <c r="B116" s="32" t="s">
        <v>474</v>
      </c>
      <c r="C116" s="44" t="s">
        <v>75</v>
      </c>
      <c r="D116" s="44" t="s">
        <v>282</v>
      </c>
      <c r="E116" s="45" t="s">
        <v>81</v>
      </c>
      <c r="F116" s="24">
        <v>1</v>
      </c>
      <c r="G116" s="45" t="s">
        <v>545</v>
      </c>
      <c r="H116" s="46">
        <v>27.4</v>
      </c>
      <c r="I116" s="46" t="s">
        <v>546</v>
      </c>
      <c r="J116" s="43">
        <v>2</v>
      </c>
      <c r="K116" s="47"/>
      <c r="L116" s="60" t="s">
        <v>276</v>
      </c>
      <c r="M116" s="45" t="s">
        <v>281</v>
      </c>
      <c r="N116" s="48" t="s">
        <v>280</v>
      </c>
      <c r="O116" s="49">
        <f>Q116</f>
        <v>135.86000000000001</v>
      </c>
      <c r="P116" s="50"/>
      <c r="Q116" s="51">
        <v>135.86000000000001</v>
      </c>
      <c r="R116" s="29">
        <f t="shared" si="40"/>
        <v>160.31480000000002</v>
      </c>
      <c r="S116" s="43" t="s">
        <v>90</v>
      </c>
      <c r="T116" s="48" t="s">
        <v>75</v>
      </c>
      <c r="U116" s="48" t="s">
        <v>92</v>
      </c>
      <c r="V116" s="52">
        <v>43353</v>
      </c>
      <c r="W116" s="52">
        <f t="shared" si="41"/>
        <v>43398</v>
      </c>
      <c r="X116" s="47"/>
      <c r="Y116" s="47"/>
      <c r="Z116" s="47"/>
      <c r="AA116" s="47"/>
      <c r="AB116" s="45" t="s">
        <v>545</v>
      </c>
      <c r="AC116" s="47"/>
      <c r="AD116" s="43">
        <v>796</v>
      </c>
      <c r="AE116" s="14" t="s">
        <v>93</v>
      </c>
      <c r="AF116" s="43">
        <v>1251</v>
      </c>
      <c r="AG116" s="43">
        <v>93000000000</v>
      </c>
      <c r="AH116" s="48" t="s">
        <v>87</v>
      </c>
      <c r="AI116" s="52">
        <f t="shared" si="42"/>
        <v>43418</v>
      </c>
      <c r="AJ116" s="52">
        <v>43452</v>
      </c>
      <c r="AK116" s="52">
        <v>43482</v>
      </c>
      <c r="AL116" s="53">
        <v>2019</v>
      </c>
      <c r="AM116" s="47"/>
      <c r="AN116" s="53"/>
      <c r="AO116" s="47"/>
      <c r="AP116" s="47"/>
      <c r="AQ116" s="47"/>
      <c r="AR116" s="47"/>
      <c r="AS116" s="48" t="s">
        <v>278</v>
      </c>
      <c r="AT116" s="48" t="s">
        <v>278</v>
      </c>
      <c r="AU116" s="48" t="s">
        <v>278</v>
      </c>
      <c r="AV116" s="48" t="s">
        <v>276</v>
      </c>
      <c r="AW116" s="47"/>
      <c r="AX116" s="92"/>
      <c r="AY116" s="28">
        <v>107</v>
      </c>
    </row>
    <row r="117" spans="1:51" s="54" customFormat="1" ht="35.4" customHeight="1">
      <c r="A117" s="43" t="s">
        <v>338</v>
      </c>
      <c r="B117" s="32" t="s">
        <v>475</v>
      </c>
      <c r="C117" s="44" t="s">
        <v>75</v>
      </c>
      <c r="D117" s="44" t="s">
        <v>282</v>
      </c>
      <c r="E117" s="45" t="s">
        <v>81</v>
      </c>
      <c r="F117" s="34">
        <v>1</v>
      </c>
      <c r="G117" s="45" t="s">
        <v>337</v>
      </c>
      <c r="H117" s="46">
        <v>46.71</v>
      </c>
      <c r="I117" s="46" t="s">
        <v>194</v>
      </c>
      <c r="J117" s="43">
        <v>1</v>
      </c>
      <c r="K117" s="47"/>
      <c r="L117" s="60" t="s">
        <v>276</v>
      </c>
      <c r="M117" s="45" t="s">
        <v>281</v>
      </c>
      <c r="N117" s="48" t="s">
        <v>280</v>
      </c>
      <c r="O117" s="49">
        <f>Q117</f>
        <v>1776.8440000000001</v>
      </c>
      <c r="P117" s="50"/>
      <c r="Q117" s="51">
        <v>1776.8440000000001</v>
      </c>
      <c r="R117" s="29">
        <f t="shared" si="40"/>
        <v>2096.6759200000001</v>
      </c>
      <c r="S117" s="43" t="s">
        <v>90</v>
      </c>
      <c r="T117" s="48" t="s">
        <v>75</v>
      </c>
      <c r="U117" s="48" t="s">
        <v>92</v>
      </c>
      <c r="V117" s="52">
        <v>43353</v>
      </c>
      <c r="W117" s="52">
        <f t="shared" si="41"/>
        <v>43398</v>
      </c>
      <c r="X117" s="47"/>
      <c r="Y117" s="47"/>
      <c r="Z117" s="47"/>
      <c r="AA117" s="47"/>
      <c r="AB117" s="45" t="s">
        <v>337</v>
      </c>
      <c r="AC117" s="47"/>
      <c r="AD117" s="43">
        <v>796</v>
      </c>
      <c r="AE117" s="43" t="s">
        <v>94</v>
      </c>
      <c r="AF117" s="43">
        <v>6288.28</v>
      </c>
      <c r="AG117" s="43">
        <v>93000000000</v>
      </c>
      <c r="AH117" s="48" t="s">
        <v>87</v>
      </c>
      <c r="AI117" s="52">
        <f t="shared" si="42"/>
        <v>43418</v>
      </c>
      <c r="AJ117" s="52">
        <v>43452</v>
      </c>
      <c r="AK117" s="52">
        <v>43482</v>
      </c>
      <c r="AL117" s="53">
        <v>2019</v>
      </c>
      <c r="AM117" s="47"/>
      <c r="AN117" s="53"/>
      <c r="AO117" s="47"/>
      <c r="AP117" s="47"/>
      <c r="AQ117" s="47"/>
      <c r="AR117" s="47"/>
      <c r="AS117" s="48" t="s">
        <v>278</v>
      </c>
      <c r="AT117" s="48" t="s">
        <v>278</v>
      </c>
      <c r="AU117" s="48" t="s">
        <v>278</v>
      </c>
      <c r="AV117" s="48" t="s">
        <v>276</v>
      </c>
      <c r="AW117" s="47"/>
      <c r="AX117" s="92"/>
      <c r="AY117" s="28">
        <v>108</v>
      </c>
    </row>
    <row r="118" spans="1:51" s="62" customFormat="1" ht="69">
      <c r="A118" s="88" t="s">
        <v>338</v>
      </c>
      <c r="B118" s="32" t="s">
        <v>476</v>
      </c>
      <c r="C118" s="34" t="s">
        <v>75</v>
      </c>
      <c r="D118" s="14" t="s">
        <v>221</v>
      </c>
      <c r="E118" s="24" t="s">
        <v>81</v>
      </c>
      <c r="F118" s="34">
        <v>1</v>
      </c>
      <c r="G118" s="24" t="s">
        <v>302</v>
      </c>
      <c r="H118" s="24" t="s">
        <v>582</v>
      </c>
      <c r="I118" s="24" t="s">
        <v>582</v>
      </c>
      <c r="J118" s="24">
        <v>1</v>
      </c>
      <c r="K118" s="24"/>
      <c r="L118" s="60" t="s">
        <v>276</v>
      </c>
      <c r="M118" s="34" t="s">
        <v>168</v>
      </c>
      <c r="N118" s="14" t="s">
        <v>82</v>
      </c>
      <c r="O118" s="29">
        <v>455.17899999999997</v>
      </c>
      <c r="P118" s="38"/>
      <c r="Q118" s="29">
        <v>455.17899999999997</v>
      </c>
      <c r="R118" s="29">
        <f t="shared" si="40"/>
        <v>537.11121999999989</v>
      </c>
      <c r="S118" s="34" t="s">
        <v>90</v>
      </c>
      <c r="T118" s="14" t="s">
        <v>75</v>
      </c>
      <c r="U118" s="24" t="s">
        <v>92</v>
      </c>
      <c r="V118" s="58">
        <v>43089</v>
      </c>
      <c r="W118" s="58">
        <f>V118+45</f>
        <v>43134</v>
      </c>
      <c r="X118" s="34"/>
      <c r="Y118" s="34"/>
      <c r="Z118" s="34"/>
      <c r="AA118" s="34"/>
      <c r="AB118" s="14" t="s">
        <v>302</v>
      </c>
      <c r="AC118" s="14" t="s">
        <v>231</v>
      </c>
      <c r="AD118" s="34">
        <v>796</v>
      </c>
      <c r="AE118" s="14" t="s">
        <v>93</v>
      </c>
      <c r="AF118" s="34">
        <v>4</v>
      </c>
      <c r="AG118" s="24">
        <v>93000000000</v>
      </c>
      <c r="AH118" s="79" t="s">
        <v>87</v>
      </c>
      <c r="AI118" s="58">
        <f t="shared" si="42"/>
        <v>43154</v>
      </c>
      <c r="AJ118" s="58">
        <f>AI118</f>
        <v>43154</v>
      </c>
      <c r="AK118" s="58">
        <f>AJ118+30</f>
        <v>43184</v>
      </c>
      <c r="AL118" s="34">
        <v>2018</v>
      </c>
      <c r="AM118" s="34" t="s">
        <v>174</v>
      </c>
      <c r="AN118" s="34"/>
      <c r="AO118" s="34"/>
      <c r="AP118" s="34"/>
      <c r="AQ118" s="34"/>
      <c r="AR118" s="34"/>
      <c r="AS118" s="34"/>
      <c r="AT118" s="34"/>
      <c r="AU118" s="34"/>
      <c r="AV118" s="34" t="s">
        <v>174</v>
      </c>
      <c r="AW118" s="34"/>
      <c r="AX118" s="35"/>
      <c r="AY118" s="28">
        <v>109</v>
      </c>
    </row>
    <row r="119" spans="1:51" s="62" customFormat="1" ht="27.6">
      <c r="A119" s="88" t="s">
        <v>338</v>
      </c>
      <c r="B119" s="32" t="s">
        <v>477</v>
      </c>
      <c r="C119" s="34" t="s">
        <v>75</v>
      </c>
      <c r="D119" s="14" t="s">
        <v>221</v>
      </c>
      <c r="E119" s="24" t="s">
        <v>81</v>
      </c>
      <c r="F119" s="24">
        <v>1</v>
      </c>
      <c r="G119" s="24" t="s">
        <v>254</v>
      </c>
      <c r="H119" s="24" t="s">
        <v>255</v>
      </c>
      <c r="I119" s="24" t="s">
        <v>255</v>
      </c>
      <c r="J119" s="24">
        <v>1</v>
      </c>
      <c r="K119" s="24"/>
      <c r="L119" s="60" t="s">
        <v>276</v>
      </c>
      <c r="M119" s="34" t="s">
        <v>168</v>
      </c>
      <c r="N119" s="14" t="s">
        <v>82</v>
      </c>
      <c r="O119" s="29">
        <v>494.38600000000002</v>
      </c>
      <c r="P119" s="38"/>
      <c r="Q119" s="29">
        <v>494.38600000000002</v>
      </c>
      <c r="R119" s="29">
        <f t="shared" si="40"/>
        <v>583.37548000000004</v>
      </c>
      <c r="S119" s="34" t="s">
        <v>90</v>
      </c>
      <c r="T119" s="14" t="s">
        <v>75</v>
      </c>
      <c r="U119" s="24" t="s">
        <v>92</v>
      </c>
      <c r="V119" s="58">
        <v>43171</v>
      </c>
      <c r="W119" s="58">
        <f>V119+45</f>
        <v>43216</v>
      </c>
      <c r="X119" s="34"/>
      <c r="Y119" s="34"/>
      <c r="Z119" s="34"/>
      <c r="AA119" s="34"/>
      <c r="AB119" s="14" t="s">
        <v>254</v>
      </c>
      <c r="AC119" s="14" t="s">
        <v>231</v>
      </c>
      <c r="AD119" s="34">
        <v>796</v>
      </c>
      <c r="AE119" s="14" t="s">
        <v>93</v>
      </c>
      <c r="AF119" s="34">
        <v>3</v>
      </c>
      <c r="AG119" s="24">
        <v>93000000000</v>
      </c>
      <c r="AH119" s="79" t="s">
        <v>87</v>
      </c>
      <c r="AI119" s="58">
        <f t="shared" si="42"/>
        <v>43236</v>
      </c>
      <c r="AJ119" s="58">
        <f>AI119</f>
        <v>43236</v>
      </c>
      <c r="AK119" s="58">
        <f>AJ119+30</f>
        <v>43266</v>
      </c>
      <c r="AL119" s="34">
        <v>2018</v>
      </c>
      <c r="AM119" s="34" t="s">
        <v>174</v>
      </c>
      <c r="AN119" s="34"/>
      <c r="AO119" s="34"/>
      <c r="AP119" s="34"/>
      <c r="AQ119" s="34"/>
      <c r="AR119" s="34"/>
      <c r="AS119" s="34"/>
      <c r="AT119" s="34"/>
      <c r="AU119" s="34"/>
      <c r="AV119" s="34" t="s">
        <v>174</v>
      </c>
      <c r="AW119" s="34"/>
      <c r="AX119" s="35"/>
      <c r="AY119" s="28">
        <v>110</v>
      </c>
    </row>
    <row r="120" spans="1:51" s="62" customFormat="1" ht="82.8">
      <c r="A120" s="89" t="s">
        <v>338</v>
      </c>
      <c r="B120" s="32" t="s">
        <v>478</v>
      </c>
      <c r="C120" s="43" t="s">
        <v>75</v>
      </c>
      <c r="D120" s="45" t="s">
        <v>221</v>
      </c>
      <c r="E120" s="24" t="s">
        <v>81</v>
      </c>
      <c r="F120" s="34">
        <v>1</v>
      </c>
      <c r="G120" s="75" t="s">
        <v>355</v>
      </c>
      <c r="H120" s="75" t="s">
        <v>356</v>
      </c>
      <c r="I120" s="75" t="s">
        <v>255</v>
      </c>
      <c r="J120" s="75">
        <v>1</v>
      </c>
      <c r="K120" s="75"/>
      <c r="L120" s="60" t="s">
        <v>276</v>
      </c>
      <c r="M120" s="43" t="s">
        <v>168</v>
      </c>
      <c r="N120" s="45" t="s">
        <v>82</v>
      </c>
      <c r="O120" s="49">
        <v>934.63900000000001</v>
      </c>
      <c r="P120" s="49"/>
      <c r="Q120" s="51">
        <v>934.63900000000001</v>
      </c>
      <c r="R120" s="29">
        <f t="shared" si="40"/>
        <v>1102.87402</v>
      </c>
      <c r="S120" s="43" t="s">
        <v>90</v>
      </c>
      <c r="T120" s="45" t="s">
        <v>75</v>
      </c>
      <c r="U120" s="75" t="s">
        <v>92</v>
      </c>
      <c r="V120" s="77">
        <v>43355</v>
      </c>
      <c r="W120" s="77">
        <f>V120+45</f>
        <v>43400</v>
      </c>
      <c r="X120" s="43"/>
      <c r="Y120" s="43"/>
      <c r="Z120" s="43"/>
      <c r="AA120" s="43"/>
      <c r="AB120" s="75" t="s">
        <v>355</v>
      </c>
      <c r="AC120" s="45" t="s">
        <v>231</v>
      </c>
      <c r="AD120" s="43">
        <v>796</v>
      </c>
      <c r="AE120" s="14" t="s">
        <v>93</v>
      </c>
      <c r="AF120" s="43">
        <v>22</v>
      </c>
      <c r="AG120" s="75">
        <v>93000000000</v>
      </c>
      <c r="AH120" s="90" t="s">
        <v>87</v>
      </c>
      <c r="AI120" s="77">
        <f t="shared" si="42"/>
        <v>43420</v>
      </c>
      <c r="AJ120" s="77">
        <f>AI120</f>
        <v>43420</v>
      </c>
      <c r="AK120" s="77">
        <f>AJ120+30</f>
        <v>43450</v>
      </c>
      <c r="AL120" s="43">
        <v>2018</v>
      </c>
      <c r="AM120" s="43" t="s">
        <v>174</v>
      </c>
      <c r="AN120" s="43"/>
      <c r="AO120" s="43"/>
      <c r="AP120" s="43"/>
      <c r="AQ120" s="43"/>
      <c r="AR120" s="43"/>
      <c r="AS120" s="43"/>
      <c r="AT120" s="43"/>
      <c r="AU120" s="43"/>
      <c r="AV120" s="43" t="s">
        <v>174</v>
      </c>
      <c r="AW120" s="43"/>
      <c r="AX120" s="35"/>
      <c r="AY120" s="28">
        <v>111</v>
      </c>
    </row>
    <row r="121" spans="1:51" s="99" customFormat="1" ht="96.6">
      <c r="A121" s="130" t="s">
        <v>250</v>
      </c>
      <c r="B121" s="93" t="s">
        <v>564</v>
      </c>
      <c r="C121" s="123" t="s">
        <v>75</v>
      </c>
      <c r="D121" s="123" t="s">
        <v>367</v>
      </c>
      <c r="E121" s="130" t="s">
        <v>81</v>
      </c>
      <c r="F121" s="95">
        <v>1</v>
      </c>
      <c r="G121" s="130" t="s">
        <v>391</v>
      </c>
      <c r="H121" s="130" t="s">
        <v>268</v>
      </c>
      <c r="I121" s="130" t="s">
        <v>269</v>
      </c>
      <c r="J121" s="130" t="s">
        <v>80</v>
      </c>
      <c r="K121" s="130"/>
      <c r="L121" s="96" t="s">
        <v>276</v>
      </c>
      <c r="M121" s="123" t="s">
        <v>281</v>
      </c>
      <c r="N121" s="130" t="s">
        <v>261</v>
      </c>
      <c r="O121" s="134">
        <v>299.56</v>
      </c>
      <c r="P121" s="134"/>
      <c r="Q121" s="134">
        <v>299.56</v>
      </c>
      <c r="R121" s="134">
        <f t="shared" si="40"/>
        <v>353.48079999999999</v>
      </c>
      <c r="S121" s="123" t="s">
        <v>90</v>
      </c>
      <c r="T121" s="123" t="s">
        <v>75</v>
      </c>
      <c r="U121" s="123" t="s">
        <v>92</v>
      </c>
      <c r="V121" s="135">
        <v>43131</v>
      </c>
      <c r="W121" s="135">
        <f>V121+45</f>
        <v>43176</v>
      </c>
      <c r="X121" s="123"/>
      <c r="Y121" s="123"/>
      <c r="Z121" s="123"/>
      <c r="AA121" s="123"/>
      <c r="AB121" s="130" t="s">
        <v>391</v>
      </c>
      <c r="AC121" s="123" t="s">
        <v>380</v>
      </c>
      <c r="AD121" s="123" t="s">
        <v>327</v>
      </c>
      <c r="AE121" s="99" t="s">
        <v>93</v>
      </c>
      <c r="AF121" s="123" t="s">
        <v>80</v>
      </c>
      <c r="AG121" s="123" t="s">
        <v>243</v>
      </c>
      <c r="AH121" s="123" t="s">
        <v>87</v>
      </c>
      <c r="AI121" s="125">
        <v>43190</v>
      </c>
      <c r="AJ121" s="125">
        <f>AI121</f>
        <v>43190</v>
      </c>
      <c r="AK121" s="125">
        <f>AJ121+30</f>
        <v>43220</v>
      </c>
      <c r="AL121" s="123" t="s">
        <v>179</v>
      </c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 t="s">
        <v>174</v>
      </c>
      <c r="AW121" s="123"/>
      <c r="AX121" s="123" t="s">
        <v>622</v>
      </c>
      <c r="AY121" s="99">
        <v>112</v>
      </c>
    </row>
    <row r="122" spans="1:51" s="14" customFormat="1" ht="69">
      <c r="A122" s="15" t="s">
        <v>250</v>
      </c>
      <c r="B122" s="32" t="s">
        <v>479</v>
      </c>
      <c r="C122" s="16" t="s">
        <v>75</v>
      </c>
      <c r="D122" s="16" t="s">
        <v>367</v>
      </c>
      <c r="E122" s="15" t="s">
        <v>81</v>
      </c>
      <c r="F122" s="34">
        <v>1</v>
      </c>
      <c r="G122" s="15" t="s">
        <v>265</v>
      </c>
      <c r="H122" s="15" t="s">
        <v>583</v>
      </c>
      <c r="I122" s="15" t="s">
        <v>263</v>
      </c>
      <c r="J122" s="15" t="s">
        <v>80</v>
      </c>
      <c r="K122" s="15"/>
      <c r="L122" s="60" t="s">
        <v>276</v>
      </c>
      <c r="M122" s="16" t="s">
        <v>281</v>
      </c>
      <c r="N122" s="15" t="s">
        <v>261</v>
      </c>
      <c r="O122" s="29">
        <f>Q122</f>
        <v>699.6</v>
      </c>
      <c r="P122" s="29"/>
      <c r="Q122" s="29">
        <v>699.6</v>
      </c>
      <c r="R122" s="29">
        <f t="shared" si="40"/>
        <v>825.52800000000002</v>
      </c>
      <c r="S122" s="16" t="s">
        <v>90</v>
      </c>
      <c r="T122" s="16" t="s">
        <v>75</v>
      </c>
      <c r="U122" s="16" t="s">
        <v>92</v>
      </c>
      <c r="V122" s="25">
        <f t="shared" ref="V122:V129" si="44">SUM(W122-45)</f>
        <v>43247</v>
      </c>
      <c r="W122" s="25">
        <f t="shared" ref="W122:W129" si="45">SUM(AI122-20)</f>
        <v>43292</v>
      </c>
      <c r="X122" s="16"/>
      <c r="Y122" s="16"/>
      <c r="Z122" s="16"/>
      <c r="AA122" s="16"/>
      <c r="AB122" s="15" t="s">
        <v>265</v>
      </c>
      <c r="AC122" s="16" t="s">
        <v>380</v>
      </c>
      <c r="AD122" s="16" t="s">
        <v>327</v>
      </c>
      <c r="AE122" s="14" t="s">
        <v>93</v>
      </c>
      <c r="AF122" s="16" t="s">
        <v>80</v>
      </c>
      <c r="AG122" s="16" t="s">
        <v>243</v>
      </c>
      <c r="AH122" s="16" t="s">
        <v>87</v>
      </c>
      <c r="AI122" s="25">
        <f t="shared" ref="AI122:AI129" si="46">SUM(AJ122)</f>
        <v>43312</v>
      </c>
      <c r="AJ122" s="25">
        <f t="shared" ref="AJ122:AJ129" si="47">SUM(AK122-30)</f>
        <v>43312</v>
      </c>
      <c r="AK122" s="25">
        <v>43342</v>
      </c>
      <c r="AL122" s="16" t="s">
        <v>179</v>
      </c>
      <c r="AM122" s="16"/>
      <c r="AN122" s="16"/>
      <c r="AO122" s="16"/>
      <c r="AP122" s="16"/>
      <c r="AQ122" s="16"/>
      <c r="AR122" s="16"/>
      <c r="AS122" s="16"/>
      <c r="AT122" s="16"/>
      <c r="AU122" s="16"/>
      <c r="AV122" s="16" t="s">
        <v>174</v>
      </c>
      <c r="AW122" s="16"/>
      <c r="AX122" s="16"/>
      <c r="AY122" s="28">
        <v>113</v>
      </c>
    </row>
    <row r="123" spans="1:51" s="14" customFormat="1" ht="110.4">
      <c r="A123" s="15" t="s">
        <v>250</v>
      </c>
      <c r="B123" s="32" t="s">
        <v>480</v>
      </c>
      <c r="C123" s="16" t="s">
        <v>75</v>
      </c>
      <c r="D123" s="16" t="s">
        <v>367</v>
      </c>
      <c r="E123" s="15" t="s">
        <v>81</v>
      </c>
      <c r="F123" s="24">
        <v>1</v>
      </c>
      <c r="G123" s="15" t="s">
        <v>264</v>
      </c>
      <c r="H123" s="15" t="s">
        <v>583</v>
      </c>
      <c r="I123" s="15" t="s">
        <v>263</v>
      </c>
      <c r="J123" s="15" t="s">
        <v>80</v>
      </c>
      <c r="K123" s="15"/>
      <c r="L123" s="14" t="s">
        <v>276</v>
      </c>
      <c r="M123" s="16" t="s">
        <v>281</v>
      </c>
      <c r="N123" s="15" t="s">
        <v>261</v>
      </c>
      <c r="O123" s="29" t="s">
        <v>390</v>
      </c>
      <c r="P123" s="29"/>
      <c r="Q123" s="29">
        <v>600</v>
      </c>
      <c r="R123" s="29">
        <f t="shared" si="40"/>
        <v>708</v>
      </c>
      <c r="S123" s="16" t="s">
        <v>90</v>
      </c>
      <c r="T123" s="16" t="s">
        <v>75</v>
      </c>
      <c r="U123" s="16" t="s">
        <v>92</v>
      </c>
      <c r="V123" s="25">
        <f t="shared" si="44"/>
        <v>43247</v>
      </c>
      <c r="W123" s="25">
        <f t="shared" si="45"/>
        <v>43292</v>
      </c>
      <c r="X123" s="16"/>
      <c r="Y123" s="16"/>
      <c r="Z123" s="16"/>
      <c r="AA123" s="16"/>
      <c r="AB123" s="15" t="s">
        <v>264</v>
      </c>
      <c r="AC123" s="16" t="s">
        <v>380</v>
      </c>
      <c r="AD123" s="16" t="s">
        <v>327</v>
      </c>
      <c r="AE123" s="14" t="s">
        <v>93</v>
      </c>
      <c r="AF123" s="16" t="s">
        <v>80</v>
      </c>
      <c r="AG123" s="16" t="s">
        <v>243</v>
      </c>
      <c r="AH123" s="16" t="s">
        <v>87</v>
      </c>
      <c r="AI123" s="25">
        <f t="shared" si="46"/>
        <v>43312</v>
      </c>
      <c r="AJ123" s="25">
        <f t="shared" si="47"/>
        <v>43312</v>
      </c>
      <c r="AK123" s="25">
        <v>43342</v>
      </c>
      <c r="AL123" s="16" t="s">
        <v>179</v>
      </c>
      <c r="AM123" s="16"/>
      <c r="AN123" s="16"/>
      <c r="AO123" s="16"/>
      <c r="AP123" s="16"/>
      <c r="AQ123" s="16"/>
      <c r="AR123" s="16"/>
      <c r="AS123" s="16"/>
      <c r="AT123" s="16"/>
      <c r="AU123" s="16"/>
      <c r="AV123" s="16" t="s">
        <v>174</v>
      </c>
      <c r="AW123" s="16"/>
      <c r="AX123" s="16"/>
      <c r="AY123" s="28">
        <v>114</v>
      </c>
    </row>
    <row r="124" spans="1:51" s="14" customFormat="1" ht="55.2">
      <c r="A124" s="15" t="s">
        <v>250</v>
      </c>
      <c r="B124" s="32" t="s">
        <v>481</v>
      </c>
      <c r="C124" s="16" t="s">
        <v>75</v>
      </c>
      <c r="D124" s="16" t="s">
        <v>367</v>
      </c>
      <c r="E124" s="15" t="s">
        <v>81</v>
      </c>
      <c r="F124" s="34">
        <v>1</v>
      </c>
      <c r="G124" s="15" t="s">
        <v>389</v>
      </c>
      <c r="H124" s="15" t="s">
        <v>260</v>
      </c>
      <c r="I124" s="15" t="s">
        <v>260</v>
      </c>
      <c r="J124" s="15" t="s">
        <v>80</v>
      </c>
      <c r="K124" s="15"/>
      <c r="L124" s="14" t="s">
        <v>276</v>
      </c>
      <c r="M124" s="16" t="s">
        <v>281</v>
      </c>
      <c r="N124" s="15" t="s">
        <v>261</v>
      </c>
      <c r="O124" s="29" t="s">
        <v>388</v>
      </c>
      <c r="P124" s="29"/>
      <c r="Q124" s="29">
        <v>1000</v>
      </c>
      <c r="R124" s="29">
        <f t="shared" si="40"/>
        <v>1180</v>
      </c>
      <c r="S124" s="16" t="s">
        <v>90</v>
      </c>
      <c r="T124" s="16" t="s">
        <v>75</v>
      </c>
      <c r="U124" s="16" t="s">
        <v>92</v>
      </c>
      <c r="V124" s="25">
        <f t="shared" si="44"/>
        <v>43216</v>
      </c>
      <c r="W124" s="25">
        <f t="shared" si="45"/>
        <v>43261</v>
      </c>
      <c r="X124" s="16"/>
      <c r="Y124" s="16"/>
      <c r="Z124" s="16"/>
      <c r="AA124" s="16"/>
      <c r="AB124" s="15" t="s">
        <v>389</v>
      </c>
      <c r="AC124" s="16" t="s">
        <v>380</v>
      </c>
      <c r="AD124" s="16" t="s">
        <v>327</v>
      </c>
      <c r="AE124" s="14" t="s">
        <v>93</v>
      </c>
      <c r="AF124" s="16" t="s">
        <v>80</v>
      </c>
      <c r="AG124" s="16" t="s">
        <v>243</v>
      </c>
      <c r="AH124" s="16" t="s">
        <v>87</v>
      </c>
      <c r="AI124" s="25">
        <f t="shared" si="46"/>
        <v>43281</v>
      </c>
      <c r="AJ124" s="25">
        <f t="shared" si="47"/>
        <v>43281</v>
      </c>
      <c r="AK124" s="25">
        <v>43311</v>
      </c>
      <c r="AL124" s="16" t="s">
        <v>179</v>
      </c>
      <c r="AM124" s="16"/>
      <c r="AN124" s="16"/>
      <c r="AO124" s="16"/>
      <c r="AP124" s="16"/>
      <c r="AQ124" s="16"/>
      <c r="AR124" s="16"/>
      <c r="AS124" s="16"/>
      <c r="AT124" s="16"/>
      <c r="AU124" s="16"/>
      <c r="AV124" s="16" t="s">
        <v>174</v>
      </c>
      <c r="AW124" s="16"/>
      <c r="AX124" s="16"/>
      <c r="AY124" s="28">
        <v>115</v>
      </c>
    </row>
    <row r="125" spans="1:51" s="14" customFormat="1" ht="55.2">
      <c r="A125" s="15" t="s">
        <v>250</v>
      </c>
      <c r="B125" s="32" t="s">
        <v>482</v>
      </c>
      <c r="C125" s="16" t="s">
        <v>75</v>
      </c>
      <c r="D125" s="16" t="s">
        <v>367</v>
      </c>
      <c r="E125" s="15" t="s">
        <v>81</v>
      </c>
      <c r="F125" s="24">
        <v>1</v>
      </c>
      <c r="G125" s="16" t="s">
        <v>387</v>
      </c>
      <c r="H125" s="16" t="s">
        <v>386</v>
      </c>
      <c r="I125" s="16" t="s">
        <v>386</v>
      </c>
      <c r="J125" s="15" t="s">
        <v>80</v>
      </c>
      <c r="K125" s="16"/>
      <c r="L125" s="14" t="s">
        <v>276</v>
      </c>
      <c r="M125" s="16" t="s">
        <v>281</v>
      </c>
      <c r="N125" s="15" t="s">
        <v>261</v>
      </c>
      <c r="O125" s="19" t="s">
        <v>365</v>
      </c>
      <c r="P125" s="19"/>
      <c r="Q125" s="19">
        <v>200</v>
      </c>
      <c r="R125" s="29">
        <f t="shared" si="40"/>
        <v>236</v>
      </c>
      <c r="S125" s="16" t="s">
        <v>90</v>
      </c>
      <c r="T125" s="16" t="s">
        <v>75</v>
      </c>
      <c r="U125" s="16" t="s">
        <v>92</v>
      </c>
      <c r="V125" s="25">
        <f t="shared" si="44"/>
        <v>43176</v>
      </c>
      <c r="W125" s="25">
        <f t="shared" si="45"/>
        <v>43221</v>
      </c>
      <c r="X125" s="16"/>
      <c r="Y125" s="16"/>
      <c r="Z125" s="16"/>
      <c r="AA125" s="16"/>
      <c r="AB125" s="16" t="s">
        <v>387</v>
      </c>
      <c r="AC125" s="16" t="s">
        <v>380</v>
      </c>
      <c r="AD125" s="16" t="s">
        <v>327</v>
      </c>
      <c r="AE125" s="14" t="s">
        <v>93</v>
      </c>
      <c r="AF125" s="16" t="s">
        <v>80</v>
      </c>
      <c r="AG125" s="16" t="s">
        <v>243</v>
      </c>
      <c r="AH125" s="16" t="s">
        <v>87</v>
      </c>
      <c r="AI125" s="25">
        <f t="shared" si="46"/>
        <v>43241</v>
      </c>
      <c r="AJ125" s="25">
        <f t="shared" si="47"/>
        <v>43241</v>
      </c>
      <c r="AK125" s="25">
        <v>43271</v>
      </c>
      <c r="AL125" s="16" t="s">
        <v>179</v>
      </c>
      <c r="AM125" s="16"/>
      <c r="AN125" s="16"/>
      <c r="AO125" s="16"/>
      <c r="AP125" s="16"/>
      <c r="AQ125" s="16"/>
      <c r="AR125" s="16"/>
      <c r="AS125" s="16"/>
      <c r="AT125" s="16"/>
      <c r="AU125" s="16"/>
      <c r="AV125" s="16" t="s">
        <v>174</v>
      </c>
      <c r="AW125" s="16"/>
      <c r="AX125" s="16"/>
      <c r="AY125" s="28">
        <v>116</v>
      </c>
    </row>
    <row r="126" spans="1:51" s="14" customFormat="1" ht="82.8">
      <c r="A126" s="15" t="s">
        <v>250</v>
      </c>
      <c r="B126" s="32" t="s">
        <v>483</v>
      </c>
      <c r="C126" s="16" t="s">
        <v>75</v>
      </c>
      <c r="D126" s="16" t="s">
        <v>367</v>
      </c>
      <c r="E126" s="15" t="s">
        <v>81</v>
      </c>
      <c r="F126" s="34">
        <v>1</v>
      </c>
      <c r="G126" s="16" t="s">
        <v>385</v>
      </c>
      <c r="H126" s="16" t="s">
        <v>585</v>
      </c>
      <c r="I126" s="16" t="s">
        <v>585</v>
      </c>
      <c r="J126" s="15" t="s">
        <v>80</v>
      </c>
      <c r="K126" s="16"/>
      <c r="L126" s="14" t="s">
        <v>276</v>
      </c>
      <c r="M126" s="16" t="s">
        <v>281</v>
      </c>
      <c r="N126" s="15" t="s">
        <v>261</v>
      </c>
      <c r="O126" s="19" t="s">
        <v>384</v>
      </c>
      <c r="P126" s="19"/>
      <c r="Q126" s="19">
        <v>556.9</v>
      </c>
      <c r="R126" s="29">
        <f t="shared" si="40"/>
        <v>657.14199999999994</v>
      </c>
      <c r="S126" s="16" t="s">
        <v>90</v>
      </c>
      <c r="T126" s="16" t="s">
        <v>75</v>
      </c>
      <c r="U126" s="16" t="s">
        <v>92</v>
      </c>
      <c r="V126" s="25">
        <f t="shared" si="44"/>
        <v>43135</v>
      </c>
      <c r="W126" s="25">
        <f t="shared" si="45"/>
        <v>43180</v>
      </c>
      <c r="X126" s="16"/>
      <c r="Y126" s="16"/>
      <c r="Z126" s="16"/>
      <c r="AA126" s="16"/>
      <c r="AB126" s="16" t="s">
        <v>385</v>
      </c>
      <c r="AC126" s="16" t="s">
        <v>380</v>
      </c>
      <c r="AD126" s="16" t="s">
        <v>327</v>
      </c>
      <c r="AE126" s="14" t="s">
        <v>93</v>
      </c>
      <c r="AF126" s="16" t="s">
        <v>80</v>
      </c>
      <c r="AG126" s="16" t="s">
        <v>243</v>
      </c>
      <c r="AH126" s="16" t="s">
        <v>87</v>
      </c>
      <c r="AI126" s="25">
        <f t="shared" si="46"/>
        <v>43200</v>
      </c>
      <c r="AJ126" s="25">
        <f t="shared" si="47"/>
        <v>43200</v>
      </c>
      <c r="AK126" s="25">
        <v>43230</v>
      </c>
      <c r="AL126" s="16" t="s">
        <v>179</v>
      </c>
      <c r="AM126" s="16"/>
      <c r="AN126" s="16"/>
      <c r="AO126" s="16"/>
      <c r="AP126" s="16"/>
      <c r="AQ126" s="16"/>
      <c r="AR126" s="16"/>
      <c r="AS126" s="16"/>
      <c r="AT126" s="16"/>
      <c r="AU126" s="16"/>
      <c r="AV126" s="16" t="s">
        <v>174</v>
      </c>
      <c r="AW126" s="16"/>
      <c r="AX126" s="16"/>
      <c r="AY126" s="28">
        <v>117</v>
      </c>
    </row>
    <row r="127" spans="1:51" s="14" customFormat="1" ht="55.2">
      <c r="A127" s="15" t="s">
        <v>250</v>
      </c>
      <c r="B127" s="32" t="s">
        <v>484</v>
      </c>
      <c r="C127" s="16" t="s">
        <v>75</v>
      </c>
      <c r="D127" s="16" t="s">
        <v>367</v>
      </c>
      <c r="E127" s="15" t="s">
        <v>81</v>
      </c>
      <c r="F127" s="24">
        <v>1</v>
      </c>
      <c r="G127" s="16" t="s">
        <v>267</v>
      </c>
      <c r="H127" s="16" t="s">
        <v>584</v>
      </c>
      <c r="I127" s="16" t="s">
        <v>266</v>
      </c>
      <c r="J127" s="15" t="s">
        <v>80</v>
      </c>
      <c r="K127" s="16"/>
      <c r="L127" s="14" t="s">
        <v>276</v>
      </c>
      <c r="M127" s="16" t="s">
        <v>281</v>
      </c>
      <c r="N127" s="15" t="s">
        <v>261</v>
      </c>
      <c r="O127" s="19" t="s">
        <v>383</v>
      </c>
      <c r="P127" s="19"/>
      <c r="Q127" s="19">
        <v>164</v>
      </c>
      <c r="R127" s="29">
        <f t="shared" si="40"/>
        <v>193.51999999999998</v>
      </c>
      <c r="S127" s="16" t="s">
        <v>90</v>
      </c>
      <c r="T127" s="16" t="s">
        <v>75</v>
      </c>
      <c r="U127" s="16" t="s">
        <v>92</v>
      </c>
      <c r="V127" s="25">
        <f t="shared" si="44"/>
        <v>43135</v>
      </c>
      <c r="W127" s="25">
        <f t="shared" si="45"/>
        <v>43180</v>
      </c>
      <c r="X127" s="16"/>
      <c r="Y127" s="16"/>
      <c r="Z127" s="16"/>
      <c r="AA127" s="16"/>
      <c r="AB127" s="16" t="s">
        <v>267</v>
      </c>
      <c r="AC127" s="16" t="s">
        <v>380</v>
      </c>
      <c r="AD127" s="16" t="s">
        <v>327</v>
      </c>
      <c r="AE127" s="14" t="s">
        <v>93</v>
      </c>
      <c r="AF127" s="16" t="s">
        <v>80</v>
      </c>
      <c r="AG127" s="16" t="s">
        <v>243</v>
      </c>
      <c r="AH127" s="16" t="s">
        <v>87</v>
      </c>
      <c r="AI127" s="25">
        <f t="shared" si="46"/>
        <v>43200</v>
      </c>
      <c r="AJ127" s="25">
        <f t="shared" si="47"/>
        <v>43200</v>
      </c>
      <c r="AK127" s="25">
        <v>43230</v>
      </c>
      <c r="AL127" s="16" t="s">
        <v>179</v>
      </c>
      <c r="AM127" s="16"/>
      <c r="AN127" s="16"/>
      <c r="AO127" s="16"/>
      <c r="AP127" s="16"/>
      <c r="AQ127" s="16"/>
      <c r="AR127" s="16"/>
      <c r="AS127" s="16"/>
      <c r="AT127" s="16"/>
      <c r="AU127" s="16"/>
      <c r="AV127" s="16" t="s">
        <v>174</v>
      </c>
      <c r="AW127" s="16"/>
      <c r="AX127" s="16"/>
      <c r="AY127" s="28">
        <v>118</v>
      </c>
    </row>
    <row r="128" spans="1:51" s="99" customFormat="1" ht="82.8">
      <c r="A128" s="130" t="s">
        <v>250</v>
      </c>
      <c r="B128" s="93" t="s">
        <v>485</v>
      </c>
      <c r="C128" s="123" t="s">
        <v>75</v>
      </c>
      <c r="D128" s="123" t="s">
        <v>367</v>
      </c>
      <c r="E128" s="130" t="s">
        <v>81</v>
      </c>
      <c r="F128" s="94">
        <v>1</v>
      </c>
      <c r="G128" s="99" t="s">
        <v>382</v>
      </c>
      <c r="H128" s="99" t="s">
        <v>262</v>
      </c>
      <c r="I128" s="99" t="s">
        <v>257</v>
      </c>
      <c r="J128" s="130" t="s">
        <v>80</v>
      </c>
      <c r="L128" s="99" t="s">
        <v>276</v>
      </c>
      <c r="M128" s="123" t="s">
        <v>281</v>
      </c>
      <c r="N128" s="130" t="s">
        <v>261</v>
      </c>
      <c r="O128" s="139">
        <v>168.8</v>
      </c>
      <c r="P128" s="139"/>
      <c r="Q128" s="139">
        <v>168.8</v>
      </c>
      <c r="R128" s="134">
        <f t="shared" si="40"/>
        <v>199.184</v>
      </c>
      <c r="S128" s="123" t="s">
        <v>90</v>
      </c>
      <c r="T128" s="123" t="s">
        <v>75</v>
      </c>
      <c r="U128" s="123" t="s">
        <v>92</v>
      </c>
      <c r="V128" s="125">
        <f t="shared" si="44"/>
        <v>43115</v>
      </c>
      <c r="W128" s="125">
        <f t="shared" si="45"/>
        <v>43160</v>
      </c>
      <c r="AB128" s="99" t="s">
        <v>382</v>
      </c>
      <c r="AC128" s="123" t="s">
        <v>380</v>
      </c>
      <c r="AD128" s="123" t="s">
        <v>327</v>
      </c>
      <c r="AE128" s="99" t="s">
        <v>93</v>
      </c>
      <c r="AF128" s="123" t="s">
        <v>80</v>
      </c>
      <c r="AG128" s="123" t="s">
        <v>243</v>
      </c>
      <c r="AH128" s="123" t="s">
        <v>87</v>
      </c>
      <c r="AI128" s="125">
        <f t="shared" si="46"/>
        <v>43180</v>
      </c>
      <c r="AJ128" s="125">
        <f t="shared" si="47"/>
        <v>43180</v>
      </c>
      <c r="AK128" s="125">
        <v>43210</v>
      </c>
      <c r="AL128" s="123" t="s">
        <v>179</v>
      </c>
      <c r="AV128" s="123" t="s">
        <v>174</v>
      </c>
      <c r="AW128" s="99" t="s">
        <v>672</v>
      </c>
      <c r="AY128" s="142">
        <v>119</v>
      </c>
    </row>
    <row r="129" spans="1:131" s="99" customFormat="1" ht="55.2">
      <c r="A129" s="130" t="s">
        <v>250</v>
      </c>
      <c r="B129" s="93" t="s">
        <v>486</v>
      </c>
      <c r="C129" s="123" t="s">
        <v>75</v>
      </c>
      <c r="D129" s="123" t="s">
        <v>367</v>
      </c>
      <c r="E129" s="130" t="s">
        <v>81</v>
      </c>
      <c r="F129" s="95">
        <v>1</v>
      </c>
      <c r="G129" s="123" t="s">
        <v>381</v>
      </c>
      <c r="H129" s="99" t="s">
        <v>262</v>
      </c>
      <c r="I129" s="99" t="s">
        <v>257</v>
      </c>
      <c r="J129" s="130" t="s">
        <v>80</v>
      </c>
      <c r="L129" s="99" t="s">
        <v>276</v>
      </c>
      <c r="M129" s="123" t="s">
        <v>281</v>
      </c>
      <c r="N129" s="130" t="s">
        <v>261</v>
      </c>
      <c r="O129" s="139">
        <v>190.5</v>
      </c>
      <c r="P129" s="139"/>
      <c r="Q129" s="139">
        <v>190.5</v>
      </c>
      <c r="R129" s="134">
        <f t="shared" si="40"/>
        <v>224.79</v>
      </c>
      <c r="S129" s="123" t="s">
        <v>90</v>
      </c>
      <c r="T129" s="123" t="s">
        <v>75</v>
      </c>
      <c r="U129" s="123" t="s">
        <v>92</v>
      </c>
      <c r="V129" s="125">
        <f t="shared" si="44"/>
        <v>43145</v>
      </c>
      <c r="W129" s="125">
        <f t="shared" si="45"/>
        <v>43190</v>
      </c>
      <c r="AB129" s="123" t="s">
        <v>381</v>
      </c>
      <c r="AC129" s="123" t="s">
        <v>380</v>
      </c>
      <c r="AD129" s="123" t="s">
        <v>327</v>
      </c>
      <c r="AE129" s="99" t="s">
        <v>93</v>
      </c>
      <c r="AF129" s="123" t="s">
        <v>80</v>
      </c>
      <c r="AG129" s="123" t="s">
        <v>243</v>
      </c>
      <c r="AH129" s="123" t="s">
        <v>87</v>
      </c>
      <c r="AI129" s="125">
        <f t="shared" si="46"/>
        <v>43210</v>
      </c>
      <c r="AJ129" s="125">
        <f t="shared" si="47"/>
        <v>43210</v>
      </c>
      <c r="AK129" s="125">
        <v>43240</v>
      </c>
      <c r="AL129" s="123" t="s">
        <v>179</v>
      </c>
      <c r="AV129" s="123" t="s">
        <v>174</v>
      </c>
      <c r="AW129" s="99" t="s">
        <v>672</v>
      </c>
      <c r="AY129" s="142">
        <v>120</v>
      </c>
    </row>
    <row r="130" spans="1:131" s="13" customFormat="1" ht="69">
      <c r="A130" s="63" t="s">
        <v>338</v>
      </c>
      <c r="B130" s="32" t="s">
        <v>487</v>
      </c>
      <c r="C130" s="33" t="s">
        <v>75</v>
      </c>
      <c r="D130" s="33" t="s">
        <v>325</v>
      </c>
      <c r="E130" s="14" t="s">
        <v>81</v>
      </c>
      <c r="F130" s="34">
        <v>1</v>
      </c>
      <c r="G130" s="14" t="s">
        <v>252</v>
      </c>
      <c r="H130" s="37" t="s">
        <v>208</v>
      </c>
      <c r="I130" s="91" t="s">
        <v>253</v>
      </c>
      <c r="J130" s="34">
        <v>1</v>
      </c>
      <c r="K130" s="35"/>
      <c r="L130" s="14" t="s">
        <v>276</v>
      </c>
      <c r="M130" s="14" t="s">
        <v>281</v>
      </c>
      <c r="N130" s="33" t="s">
        <v>280</v>
      </c>
      <c r="O130" s="38">
        <v>841.00400000000002</v>
      </c>
      <c r="P130" s="39"/>
      <c r="Q130" s="19">
        <v>841.00400000000002</v>
      </c>
      <c r="R130" s="29">
        <f t="shared" si="40"/>
        <v>992.38472000000002</v>
      </c>
      <c r="S130" s="34" t="s">
        <v>90</v>
      </c>
      <c r="T130" s="33" t="s">
        <v>75</v>
      </c>
      <c r="U130" s="33" t="s">
        <v>92</v>
      </c>
      <c r="V130" s="40">
        <v>43080</v>
      </c>
      <c r="W130" s="40">
        <f>V130+45</f>
        <v>43125</v>
      </c>
      <c r="X130" s="35"/>
      <c r="Y130" s="35"/>
      <c r="Z130" s="35"/>
      <c r="AA130" s="35"/>
      <c r="AB130" s="14" t="s">
        <v>252</v>
      </c>
      <c r="AC130" s="35"/>
      <c r="AD130" s="34">
        <v>796</v>
      </c>
      <c r="AE130" s="14" t="s">
        <v>93</v>
      </c>
      <c r="AF130" s="34">
        <v>93</v>
      </c>
      <c r="AG130" s="34">
        <v>93000000000</v>
      </c>
      <c r="AH130" s="33" t="s">
        <v>87</v>
      </c>
      <c r="AI130" s="40">
        <f>W130+20</f>
        <v>43145</v>
      </c>
      <c r="AJ130" s="40">
        <f>AI130</f>
        <v>43145</v>
      </c>
      <c r="AK130" s="40">
        <f>AJ130+30</f>
        <v>43175</v>
      </c>
      <c r="AL130" s="41" t="s">
        <v>179</v>
      </c>
      <c r="AM130" s="35"/>
      <c r="AN130" s="41"/>
      <c r="AO130" s="35"/>
      <c r="AP130" s="35"/>
      <c r="AQ130" s="35"/>
      <c r="AR130" s="35"/>
      <c r="AS130" s="33" t="s">
        <v>278</v>
      </c>
      <c r="AT130" s="33" t="s">
        <v>278</v>
      </c>
      <c r="AU130" s="33" t="s">
        <v>278</v>
      </c>
      <c r="AV130" s="33" t="s">
        <v>276</v>
      </c>
      <c r="AW130" s="35"/>
      <c r="AX130" s="35"/>
      <c r="AY130" s="28">
        <v>121</v>
      </c>
    </row>
    <row r="131" spans="1:131" s="13" customFormat="1" ht="82.8">
      <c r="A131" s="57" t="s">
        <v>338</v>
      </c>
      <c r="B131" s="32" t="s">
        <v>488</v>
      </c>
      <c r="C131" s="33" t="s">
        <v>75</v>
      </c>
      <c r="D131" s="33" t="s">
        <v>325</v>
      </c>
      <c r="E131" s="14" t="s">
        <v>81</v>
      </c>
      <c r="F131" s="24">
        <v>1</v>
      </c>
      <c r="G131" s="14" t="s">
        <v>340</v>
      </c>
      <c r="H131" s="37" t="s">
        <v>347</v>
      </c>
      <c r="I131" s="37" t="s">
        <v>347</v>
      </c>
      <c r="J131" s="34">
        <v>2</v>
      </c>
      <c r="K131" s="35"/>
      <c r="L131" s="14" t="s">
        <v>276</v>
      </c>
      <c r="M131" s="14" t="s">
        <v>281</v>
      </c>
      <c r="N131" s="33" t="s">
        <v>280</v>
      </c>
      <c r="O131" s="38">
        <v>288.41000000000003</v>
      </c>
      <c r="P131" s="39"/>
      <c r="Q131" s="19">
        <v>288.41000000000003</v>
      </c>
      <c r="R131" s="29">
        <f t="shared" si="40"/>
        <v>340.32380000000001</v>
      </c>
      <c r="S131" s="34" t="s">
        <v>90</v>
      </c>
      <c r="T131" s="33" t="s">
        <v>75</v>
      </c>
      <c r="U131" s="33" t="s">
        <v>92</v>
      </c>
      <c r="V131" s="40">
        <v>43080</v>
      </c>
      <c r="W131" s="40">
        <f>V131+45</f>
        <v>43125</v>
      </c>
      <c r="X131" s="35"/>
      <c r="Y131" s="35"/>
      <c r="Z131" s="35"/>
      <c r="AA131" s="35"/>
      <c r="AB131" s="14" t="s">
        <v>340</v>
      </c>
      <c r="AC131" s="35"/>
      <c r="AD131" s="34">
        <v>796</v>
      </c>
      <c r="AE131" s="14" t="s">
        <v>93</v>
      </c>
      <c r="AF131" s="34">
        <v>64</v>
      </c>
      <c r="AG131" s="34">
        <v>93000000000</v>
      </c>
      <c r="AH131" s="33" t="s">
        <v>87</v>
      </c>
      <c r="AI131" s="40">
        <f>W131+20</f>
        <v>43145</v>
      </c>
      <c r="AJ131" s="40">
        <f>AI131</f>
        <v>43145</v>
      </c>
      <c r="AK131" s="40">
        <f>AJ131+30</f>
        <v>43175</v>
      </c>
      <c r="AL131" s="41" t="s">
        <v>179</v>
      </c>
      <c r="AM131" s="35"/>
      <c r="AN131" s="41"/>
      <c r="AO131" s="35"/>
      <c r="AP131" s="35"/>
      <c r="AQ131" s="35"/>
      <c r="AR131" s="35"/>
      <c r="AS131" s="33" t="s">
        <v>278</v>
      </c>
      <c r="AT131" s="33" t="s">
        <v>278</v>
      </c>
      <c r="AU131" s="33" t="s">
        <v>278</v>
      </c>
      <c r="AV131" s="33" t="s">
        <v>276</v>
      </c>
      <c r="AW131" s="35"/>
      <c r="AX131" s="35"/>
      <c r="AY131" s="28">
        <v>122</v>
      </c>
    </row>
    <row r="132" spans="1:131" s="13" customFormat="1" ht="38.4" customHeight="1">
      <c r="A132" s="63" t="s">
        <v>338</v>
      </c>
      <c r="B132" s="32" t="s">
        <v>567</v>
      </c>
      <c r="C132" s="33" t="s">
        <v>75</v>
      </c>
      <c r="D132" s="33" t="s">
        <v>325</v>
      </c>
      <c r="E132" s="14" t="s">
        <v>81</v>
      </c>
      <c r="F132" s="32">
        <v>1</v>
      </c>
      <c r="G132" s="14" t="s">
        <v>181</v>
      </c>
      <c r="H132" s="37" t="s">
        <v>326</v>
      </c>
      <c r="I132" s="57" t="s">
        <v>326</v>
      </c>
      <c r="J132" s="34">
        <v>1</v>
      </c>
      <c r="K132" s="35"/>
      <c r="L132" s="24" t="s">
        <v>276</v>
      </c>
      <c r="M132" s="14" t="s">
        <v>281</v>
      </c>
      <c r="N132" s="33" t="s">
        <v>280</v>
      </c>
      <c r="O132" s="38">
        <v>115.324</v>
      </c>
      <c r="P132" s="39"/>
      <c r="Q132" s="19">
        <v>115.324</v>
      </c>
      <c r="R132" s="38">
        <f t="shared" ref="R132:R140" si="48">Q132*1.18</f>
        <v>136.08231999999998</v>
      </c>
      <c r="S132" s="34" t="s">
        <v>90</v>
      </c>
      <c r="T132" s="33" t="s">
        <v>75</v>
      </c>
      <c r="U132" s="33" t="s">
        <v>92</v>
      </c>
      <c r="V132" s="40">
        <v>43076</v>
      </c>
      <c r="W132" s="40">
        <f t="shared" ref="W132:W142" si="49">V132+45</f>
        <v>43121</v>
      </c>
      <c r="X132" s="35"/>
      <c r="Y132" s="35"/>
      <c r="Z132" s="35"/>
      <c r="AA132" s="35"/>
      <c r="AB132" s="14" t="s">
        <v>181</v>
      </c>
      <c r="AC132" s="35"/>
      <c r="AD132" s="34">
        <v>796</v>
      </c>
      <c r="AE132" s="14" t="s">
        <v>93</v>
      </c>
      <c r="AF132" s="34">
        <v>800</v>
      </c>
      <c r="AG132" s="34">
        <v>93000000000</v>
      </c>
      <c r="AH132" s="33" t="s">
        <v>87</v>
      </c>
      <c r="AI132" s="40">
        <f t="shared" ref="AI132:AI142" si="50">W132+20</f>
        <v>43141</v>
      </c>
      <c r="AJ132" s="40">
        <f t="shared" ref="AJ132:AJ142" si="51">AI132</f>
        <v>43141</v>
      </c>
      <c r="AK132" s="40">
        <f t="shared" ref="AK132:AK142" si="52">AJ132+30</f>
        <v>43171</v>
      </c>
      <c r="AL132" s="41" t="s">
        <v>179</v>
      </c>
      <c r="AM132" s="35"/>
      <c r="AN132" s="41"/>
      <c r="AO132" s="35"/>
      <c r="AP132" s="35"/>
      <c r="AQ132" s="35"/>
      <c r="AR132" s="35"/>
      <c r="AS132" s="33" t="s">
        <v>278</v>
      </c>
      <c r="AT132" s="33" t="s">
        <v>278</v>
      </c>
      <c r="AU132" s="33" t="s">
        <v>278</v>
      </c>
      <c r="AV132" s="33" t="s">
        <v>276</v>
      </c>
      <c r="AW132" s="35"/>
      <c r="AX132" s="35"/>
      <c r="AY132" s="28">
        <v>123</v>
      </c>
    </row>
    <row r="133" spans="1:131" s="13" customFormat="1" ht="38.4" customHeight="1">
      <c r="A133" s="57" t="s">
        <v>338</v>
      </c>
      <c r="B133" s="32" t="s">
        <v>568</v>
      </c>
      <c r="C133" s="33" t="s">
        <v>75</v>
      </c>
      <c r="D133" s="33" t="s">
        <v>325</v>
      </c>
      <c r="E133" s="14" t="s">
        <v>81</v>
      </c>
      <c r="F133" s="32">
        <v>1</v>
      </c>
      <c r="G133" s="14" t="s">
        <v>207</v>
      </c>
      <c r="H133" s="37" t="s">
        <v>335</v>
      </c>
      <c r="I133" s="37" t="s">
        <v>334</v>
      </c>
      <c r="J133" s="34">
        <v>1</v>
      </c>
      <c r="K133" s="35"/>
      <c r="L133" s="24" t="s">
        <v>276</v>
      </c>
      <c r="M133" s="14" t="s">
        <v>281</v>
      </c>
      <c r="N133" s="33" t="s">
        <v>280</v>
      </c>
      <c r="O133" s="38">
        <v>250.934</v>
      </c>
      <c r="P133" s="39"/>
      <c r="Q133" s="19">
        <v>250.934</v>
      </c>
      <c r="R133" s="38">
        <f t="shared" si="48"/>
        <v>296.10211999999996</v>
      </c>
      <c r="S133" s="34" t="s">
        <v>90</v>
      </c>
      <c r="T133" s="33" t="s">
        <v>75</v>
      </c>
      <c r="U133" s="33" t="s">
        <v>92</v>
      </c>
      <c r="V133" s="40">
        <v>43082</v>
      </c>
      <c r="W133" s="40">
        <f t="shared" si="49"/>
        <v>43127</v>
      </c>
      <c r="X133" s="35"/>
      <c r="Y133" s="35"/>
      <c r="Z133" s="35"/>
      <c r="AA133" s="35"/>
      <c r="AB133" s="14" t="s">
        <v>207</v>
      </c>
      <c r="AC133" s="35"/>
      <c r="AD133" s="34">
        <v>796</v>
      </c>
      <c r="AE133" s="14" t="s">
        <v>93</v>
      </c>
      <c r="AF133" s="34">
        <v>8</v>
      </c>
      <c r="AG133" s="34">
        <v>93000000000</v>
      </c>
      <c r="AH133" s="33" t="s">
        <v>87</v>
      </c>
      <c r="AI133" s="40">
        <f t="shared" si="50"/>
        <v>43147</v>
      </c>
      <c r="AJ133" s="40">
        <f t="shared" si="51"/>
        <v>43147</v>
      </c>
      <c r="AK133" s="40">
        <f t="shared" si="52"/>
        <v>43177</v>
      </c>
      <c r="AL133" s="41" t="s">
        <v>179</v>
      </c>
      <c r="AM133" s="35"/>
      <c r="AN133" s="41"/>
      <c r="AO133" s="35"/>
      <c r="AP133" s="35"/>
      <c r="AQ133" s="35"/>
      <c r="AR133" s="35"/>
      <c r="AS133" s="33" t="s">
        <v>278</v>
      </c>
      <c r="AT133" s="33" t="s">
        <v>278</v>
      </c>
      <c r="AU133" s="33" t="s">
        <v>278</v>
      </c>
      <c r="AV133" s="33" t="s">
        <v>276</v>
      </c>
      <c r="AW133" s="35"/>
      <c r="AX133" s="35"/>
      <c r="AY133" s="28">
        <v>124</v>
      </c>
    </row>
    <row r="134" spans="1:131" s="13" customFormat="1" ht="38.4" customHeight="1">
      <c r="A134" s="63" t="s">
        <v>338</v>
      </c>
      <c r="B134" s="32" t="s">
        <v>569</v>
      </c>
      <c r="C134" s="33" t="s">
        <v>75</v>
      </c>
      <c r="D134" s="33" t="s">
        <v>325</v>
      </c>
      <c r="E134" s="14" t="s">
        <v>81</v>
      </c>
      <c r="F134" s="32">
        <v>1</v>
      </c>
      <c r="G134" s="14" t="s">
        <v>578</v>
      </c>
      <c r="H134" s="37" t="s">
        <v>151</v>
      </c>
      <c r="I134" s="37" t="s">
        <v>331</v>
      </c>
      <c r="J134" s="34">
        <v>1</v>
      </c>
      <c r="K134" s="35"/>
      <c r="L134" s="24" t="s">
        <v>276</v>
      </c>
      <c r="M134" s="14" t="s">
        <v>281</v>
      </c>
      <c r="N134" s="33" t="s">
        <v>280</v>
      </c>
      <c r="O134" s="38">
        <v>272.339</v>
      </c>
      <c r="P134" s="39"/>
      <c r="Q134" s="19">
        <v>272.339</v>
      </c>
      <c r="R134" s="38">
        <f t="shared" si="48"/>
        <v>321.36001999999996</v>
      </c>
      <c r="S134" s="34" t="s">
        <v>90</v>
      </c>
      <c r="T134" s="33" t="s">
        <v>75</v>
      </c>
      <c r="U134" s="33" t="s">
        <v>92</v>
      </c>
      <c r="V134" s="40">
        <v>43082</v>
      </c>
      <c r="W134" s="40">
        <f t="shared" si="49"/>
        <v>43127</v>
      </c>
      <c r="X134" s="35"/>
      <c r="Y134" s="35"/>
      <c r="Z134" s="35"/>
      <c r="AA134" s="35"/>
      <c r="AB134" s="14" t="s">
        <v>333</v>
      </c>
      <c r="AC134" s="35"/>
      <c r="AD134" s="34">
        <v>796</v>
      </c>
      <c r="AE134" s="14" t="s">
        <v>93</v>
      </c>
      <c r="AF134" s="34">
        <v>51</v>
      </c>
      <c r="AG134" s="34">
        <v>93000000000</v>
      </c>
      <c r="AH134" s="33" t="s">
        <v>87</v>
      </c>
      <c r="AI134" s="40">
        <f t="shared" si="50"/>
        <v>43147</v>
      </c>
      <c r="AJ134" s="40">
        <f t="shared" si="51"/>
        <v>43147</v>
      </c>
      <c r="AK134" s="40">
        <f t="shared" si="52"/>
        <v>43177</v>
      </c>
      <c r="AL134" s="41" t="s">
        <v>179</v>
      </c>
      <c r="AM134" s="35"/>
      <c r="AN134" s="41"/>
      <c r="AO134" s="35"/>
      <c r="AP134" s="35"/>
      <c r="AQ134" s="35"/>
      <c r="AR134" s="35"/>
      <c r="AS134" s="33" t="s">
        <v>278</v>
      </c>
      <c r="AT134" s="33" t="s">
        <v>278</v>
      </c>
      <c r="AU134" s="33" t="s">
        <v>278</v>
      </c>
      <c r="AV134" s="33" t="s">
        <v>276</v>
      </c>
      <c r="AW134" s="35"/>
      <c r="AX134" s="35"/>
      <c r="AY134" s="28">
        <v>125</v>
      </c>
    </row>
    <row r="135" spans="1:131" s="13" customFormat="1" ht="38.4" customHeight="1">
      <c r="A135" s="57" t="s">
        <v>338</v>
      </c>
      <c r="B135" s="32" t="s">
        <v>570</v>
      </c>
      <c r="C135" s="33" t="s">
        <v>75</v>
      </c>
      <c r="D135" s="33" t="s">
        <v>325</v>
      </c>
      <c r="E135" s="14" t="s">
        <v>81</v>
      </c>
      <c r="F135" s="32">
        <v>1</v>
      </c>
      <c r="G135" s="14" t="s">
        <v>203</v>
      </c>
      <c r="H135" s="37" t="s">
        <v>84</v>
      </c>
      <c r="I135" s="37" t="s">
        <v>84</v>
      </c>
      <c r="J135" s="34">
        <v>1</v>
      </c>
      <c r="K135" s="35"/>
      <c r="L135" s="24" t="s">
        <v>276</v>
      </c>
      <c r="M135" s="14" t="s">
        <v>281</v>
      </c>
      <c r="N135" s="33" t="s">
        <v>280</v>
      </c>
      <c r="O135" s="38">
        <v>124.91800000000001</v>
      </c>
      <c r="P135" s="39"/>
      <c r="Q135" s="19">
        <v>124.91800000000001</v>
      </c>
      <c r="R135" s="38">
        <f t="shared" si="48"/>
        <v>147.40324000000001</v>
      </c>
      <c r="S135" s="34" t="s">
        <v>90</v>
      </c>
      <c r="T135" s="33" t="s">
        <v>75</v>
      </c>
      <c r="U135" s="33" t="s">
        <v>92</v>
      </c>
      <c r="V135" s="40">
        <v>43082</v>
      </c>
      <c r="W135" s="40">
        <f t="shared" si="49"/>
        <v>43127</v>
      </c>
      <c r="X135" s="35"/>
      <c r="Y135" s="35"/>
      <c r="Z135" s="35"/>
      <c r="AA135" s="35"/>
      <c r="AB135" s="14" t="s">
        <v>203</v>
      </c>
      <c r="AC135" s="35"/>
      <c r="AD135" s="63" t="s">
        <v>332</v>
      </c>
      <c r="AE135" s="34" t="s">
        <v>96</v>
      </c>
      <c r="AF135" s="34">
        <v>1256</v>
      </c>
      <c r="AG135" s="34">
        <v>93000000000</v>
      </c>
      <c r="AH135" s="33" t="s">
        <v>87</v>
      </c>
      <c r="AI135" s="40">
        <f t="shared" si="50"/>
        <v>43147</v>
      </c>
      <c r="AJ135" s="40">
        <f t="shared" si="51"/>
        <v>43147</v>
      </c>
      <c r="AK135" s="40">
        <f t="shared" si="52"/>
        <v>43177</v>
      </c>
      <c r="AL135" s="41" t="s">
        <v>179</v>
      </c>
      <c r="AM135" s="35"/>
      <c r="AN135" s="41"/>
      <c r="AO135" s="35"/>
      <c r="AP135" s="35"/>
      <c r="AQ135" s="35"/>
      <c r="AR135" s="35"/>
      <c r="AS135" s="33" t="s">
        <v>278</v>
      </c>
      <c r="AT135" s="33" t="s">
        <v>278</v>
      </c>
      <c r="AU135" s="33" t="s">
        <v>278</v>
      </c>
      <c r="AV135" s="33" t="s">
        <v>276</v>
      </c>
      <c r="AW135" s="35"/>
      <c r="AX135" s="35"/>
      <c r="AY135" s="28">
        <v>126</v>
      </c>
    </row>
    <row r="136" spans="1:131" s="13" customFormat="1" ht="38.4" customHeight="1">
      <c r="A136" s="63" t="s">
        <v>338</v>
      </c>
      <c r="B136" s="32" t="s">
        <v>571</v>
      </c>
      <c r="C136" s="33" t="s">
        <v>75</v>
      </c>
      <c r="D136" s="33" t="s">
        <v>325</v>
      </c>
      <c r="E136" s="14" t="s">
        <v>81</v>
      </c>
      <c r="F136" s="32">
        <v>1</v>
      </c>
      <c r="G136" s="14" t="s">
        <v>329</v>
      </c>
      <c r="H136" s="37" t="s">
        <v>330</v>
      </c>
      <c r="I136" s="37" t="s">
        <v>330</v>
      </c>
      <c r="J136" s="34">
        <v>1</v>
      </c>
      <c r="K136" s="35"/>
      <c r="L136" s="24" t="s">
        <v>276</v>
      </c>
      <c r="M136" s="14" t="s">
        <v>281</v>
      </c>
      <c r="N136" s="33" t="s">
        <v>280</v>
      </c>
      <c r="O136" s="38">
        <v>277.27499999999998</v>
      </c>
      <c r="P136" s="39"/>
      <c r="Q136" s="19">
        <v>277.27499999999998</v>
      </c>
      <c r="R136" s="38">
        <f t="shared" si="48"/>
        <v>327.18449999999996</v>
      </c>
      <c r="S136" s="34" t="s">
        <v>90</v>
      </c>
      <c r="T136" s="33" t="s">
        <v>75</v>
      </c>
      <c r="U136" s="33" t="s">
        <v>92</v>
      </c>
      <c r="V136" s="40">
        <v>43084</v>
      </c>
      <c r="W136" s="40">
        <f t="shared" si="49"/>
        <v>43129</v>
      </c>
      <c r="X136" s="35"/>
      <c r="Y136" s="35"/>
      <c r="Z136" s="35"/>
      <c r="AA136" s="35"/>
      <c r="AB136" s="14" t="s">
        <v>329</v>
      </c>
      <c r="AC136" s="35"/>
      <c r="AD136" s="34">
        <v>796</v>
      </c>
      <c r="AE136" s="34" t="s">
        <v>96</v>
      </c>
      <c r="AF136" s="34">
        <v>370</v>
      </c>
      <c r="AG136" s="34">
        <v>93000000000</v>
      </c>
      <c r="AH136" s="33" t="s">
        <v>87</v>
      </c>
      <c r="AI136" s="40">
        <f t="shared" si="50"/>
        <v>43149</v>
      </c>
      <c r="AJ136" s="40">
        <f t="shared" si="51"/>
        <v>43149</v>
      </c>
      <c r="AK136" s="40">
        <f t="shared" si="52"/>
        <v>43179</v>
      </c>
      <c r="AL136" s="41" t="s">
        <v>179</v>
      </c>
      <c r="AM136" s="35"/>
      <c r="AN136" s="41"/>
      <c r="AO136" s="35"/>
      <c r="AP136" s="35"/>
      <c r="AQ136" s="35"/>
      <c r="AR136" s="35"/>
      <c r="AS136" s="33" t="s">
        <v>278</v>
      </c>
      <c r="AT136" s="33" t="s">
        <v>278</v>
      </c>
      <c r="AU136" s="33" t="s">
        <v>278</v>
      </c>
      <c r="AV136" s="33" t="s">
        <v>276</v>
      </c>
      <c r="AW136" s="35"/>
      <c r="AX136" s="35"/>
      <c r="AY136" s="28">
        <v>127</v>
      </c>
    </row>
    <row r="137" spans="1:131" s="13" customFormat="1" ht="38.4" customHeight="1">
      <c r="A137" s="57" t="s">
        <v>338</v>
      </c>
      <c r="B137" s="32" t="s">
        <v>572</v>
      </c>
      <c r="C137" s="33" t="s">
        <v>75</v>
      </c>
      <c r="D137" s="33" t="s">
        <v>325</v>
      </c>
      <c r="E137" s="14" t="s">
        <v>81</v>
      </c>
      <c r="F137" s="32">
        <v>1</v>
      </c>
      <c r="G137" s="14" t="s">
        <v>311</v>
      </c>
      <c r="H137" s="37" t="s">
        <v>251</v>
      </c>
      <c r="I137" s="37" t="s">
        <v>328</v>
      </c>
      <c r="J137" s="34">
        <v>1</v>
      </c>
      <c r="K137" s="35"/>
      <c r="L137" s="24" t="s">
        <v>276</v>
      </c>
      <c r="M137" s="14" t="s">
        <v>281</v>
      </c>
      <c r="N137" s="33" t="s">
        <v>280</v>
      </c>
      <c r="O137" s="38">
        <v>146.62700000000001</v>
      </c>
      <c r="P137" s="39"/>
      <c r="Q137" s="19">
        <v>146.62700000000001</v>
      </c>
      <c r="R137" s="38">
        <f t="shared" si="48"/>
        <v>173.01985999999999</v>
      </c>
      <c r="S137" s="34" t="s">
        <v>90</v>
      </c>
      <c r="T137" s="33" t="s">
        <v>75</v>
      </c>
      <c r="U137" s="33" t="s">
        <v>92</v>
      </c>
      <c r="V137" s="40">
        <v>43087</v>
      </c>
      <c r="W137" s="40">
        <f t="shared" si="49"/>
        <v>43132</v>
      </c>
      <c r="X137" s="35"/>
      <c r="Y137" s="35"/>
      <c r="Z137" s="35"/>
      <c r="AA137" s="35"/>
      <c r="AB137" s="14" t="s">
        <v>311</v>
      </c>
      <c r="AC137" s="35"/>
      <c r="AD137" s="34">
        <v>796</v>
      </c>
      <c r="AE137" s="14" t="s">
        <v>93</v>
      </c>
      <c r="AF137" s="34">
        <v>192</v>
      </c>
      <c r="AG137" s="34">
        <v>93000000000</v>
      </c>
      <c r="AH137" s="33" t="s">
        <v>87</v>
      </c>
      <c r="AI137" s="40">
        <f t="shared" si="50"/>
        <v>43152</v>
      </c>
      <c r="AJ137" s="40">
        <f t="shared" si="51"/>
        <v>43152</v>
      </c>
      <c r="AK137" s="40">
        <f t="shared" si="52"/>
        <v>43182</v>
      </c>
      <c r="AL137" s="41" t="s">
        <v>179</v>
      </c>
      <c r="AM137" s="35"/>
      <c r="AN137" s="41"/>
      <c r="AO137" s="35"/>
      <c r="AP137" s="35"/>
      <c r="AQ137" s="35"/>
      <c r="AR137" s="35"/>
      <c r="AS137" s="33" t="s">
        <v>278</v>
      </c>
      <c r="AT137" s="33" t="s">
        <v>278</v>
      </c>
      <c r="AU137" s="33" t="s">
        <v>278</v>
      </c>
      <c r="AV137" s="33" t="s">
        <v>276</v>
      </c>
      <c r="AW137" s="35"/>
      <c r="AX137" s="35"/>
      <c r="AY137" s="28">
        <v>128</v>
      </c>
    </row>
    <row r="138" spans="1:131" s="13" customFormat="1" ht="38.4" customHeight="1">
      <c r="A138" s="63" t="s">
        <v>338</v>
      </c>
      <c r="B138" s="32" t="s">
        <v>573</v>
      </c>
      <c r="C138" s="33" t="s">
        <v>75</v>
      </c>
      <c r="D138" s="33" t="s">
        <v>325</v>
      </c>
      <c r="E138" s="14" t="s">
        <v>81</v>
      </c>
      <c r="F138" s="32">
        <v>1</v>
      </c>
      <c r="G138" s="14" t="s">
        <v>310</v>
      </c>
      <c r="H138" s="37" t="s">
        <v>251</v>
      </c>
      <c r="I138" s="37" t="s">
        <v>328</v>
      </c>
      <c r="J138" s="34">
        <v>1</v>
      </c>
      <c r="K138" s="35"/>
      <c r="L138" s="24" t="s">
        <v>276</v>
      </c>
      <c r="M138" s="14" t="s">
        <v>281</v>
      </c>
      <c r="N138" s="33" t="s">
        <v>280</v>
      </c>
      <c r="O138" s="38">
        <v>134.21199999999999</v>
      </c>
      <c r="P138" s="39"/>
      <c r="Q138" s="19">
        <v>134.21199999999999</v>
      </c>
      <c r="R138" s="38">
        <f t="shared" si="48"/>
        <v>158.37015999999997</v>
      </c>
      <c r="S138" s="34" t="s">
        <v>90</v>
      </c>
      <c r="T138" s="33" t="s">
        <v>75</v>
      </c>
      <c r="U138" s="33" t="s">
        <v>92</v>
      </c>
      <c r="V138" s="40">
        <v>43087</v>
      </c>
      <c r="W138" s="40">
        <f t="shared" si="49"/>
        <v>43132</v>
      </c>
      <c r="X138" s="35"/>
      <c r="Y138" s="35"/>
      <c r="Z138" s="35"/>
      <c r="AA138" s="35"/>
      <c r="AB138" s="14" t="s">
        <v>310</v>
      </c>
      <c r="AC138" s="35"/>
      <c r="AD138" s="63" t="s">
        <v>327</v>
      </c>
      <c r="AE138" s="14" t="s">
        <v>93</v>
      </c>
      <c r="AF138" s="34">
        <v>69</v>
      </c>
      <c r="AG138" s="34">
        <v>93000000000</v>
      </c>
      <c r="AH138" s="33" t="s">
        <v>87</v>
      </c>
      <c r="AI138" s="40">
        <f t="shared" si="50"/>
        <v>43152</v>
      </c>
      <c r="AJ138" s="40">
        <f t="shared" si="51"/>
        <v>43152</v>
      </c>
      <c r="AK138" s="40">
        <f t="shared" si="52"/>
        <v>43182</v>
      </c>
      <c r="AL138" s="41" t="s">
        <v>179</v>
      </c>
      <c r="AM138" s="35"/>
      <c r="AN138" s="41"/>
      <c r="AO138" s="35"/>
      <c r="AP138" s="35"/>
      <c r="AQ138" s="35"/>
      <c r="AR138" s="35"/>
      <c r="AS138" s="33" t="s">
        <v>278</v>
      </c>
      <c r="AT138" s="33" t="s">
        <v>278</v>
      </c>
      <c r="AU138" s="33" t="s">
        <v>278</v>
      </c>
      <c r="AV138" s="33" t="s">
        <v>276</v>
      </c>
      <c r="AW138" s="35"/>
      <c r="AX138" s="35"/>
      <c r="AY138" s="28">
        <v>129</v>
      </c>
    </row>
    <row r="139" spans="1:131" s="13" customFormat="1" ht="38.4" customHeight="1">
      <c r="A139" s="57" t="s">
        <v>338</v>
      </c>
      <c r="B139" s="32" t="s">
        <v>574</v>
      </c>
      <c r="C139" s="33" t="s">
        <v>75</v>
      </c>
      <c r="D139" s="33" t="s">
        <v>325</v>
      </c>
      <c r="E139" s="14" t="s">
        <v>81</v>
      </c>
      <c r="F139" s="32">
        <v>1</v>
      </c>
      <c r="G139" s="14" t="s">
        <v>289</v>
      </c>
      <c r="H139" s="37" t="s">
        <v>326</v>
      </c>
      <c r="I139" s="37" t="s">
        <v>336</v>
      </c>
      <c r="J139" s="34">
        <v>1</v>
      </c>
      <c r="K139" s="35"/>
      <c r="L139" s="24" t="s">
        <v>276</v>
      </c>
      <c r="M139" s="14" t="s">
        <v>281</v>
      </c>
      <c r="N139" s="33" t="s">
        <v>280</v>
      </c>
      <c r="O139" s="38">
        <v>87.415999999999997</v>
      </c>
      <c r="P139" s="39"/>
      <c r="Q139" s="19">
        <v>87.415999999999997</v>
      </c>
      <c r="R139" s="38">
        <f t="shared" si="48"/>
        <v>103.15087999999999</v>
      </c>
      <c r="S139" s="34" t="s">
        <v>90</v>
      </c>
      <c r="T139" s="33" t="s">
        <v>75</v>
      </c>
      <c r="U139" s="33" t="s">
        <v>92</v>
      </c>
      <c r="V139" s="40">
        <v>43089</v>
      </c>
      <c r="W139" s="40">
        <f t="shared" si="49"/>
        <v>43134</v>
      </c>
      <c r="X139" s="35"/>
      <c r="Y139" s="35"/>
      <c r="Z139" s="35"/>
      <c r="AA139" s="35"/>
      <c r="AB139" s="14" t="s">
        <v>289</v>
      </c>
      <c r="AC139" s="35"/>
      <c r="AD139" s="34">
        <v>796</v>
      </c>
      <c r="AE139" s="14" t="s">
        <v>93</v>
      </c>
      <c r="AF139" s="34">
        <v>200</v>
      </c>
      <c r="AG139" s="34">
        <v>93000000000</v>
      </c>
      <c r="AH139" s="33" t="s">
        <v>87</v>
      </c>
      <c r="AI139" s="40">
        <f t="shared" si="50"/>
        <v>43154</v>
      </c>
      <c r="AJ139" s="40">
        <f t="shared" si="51"/>
        <v>43154</v>
      </c>
      <c r="AK139" s="40">
        <f t="shared" si="52"/>
        <v>43184</v>
      </c>
      <c r="AL139" s="41" t="s">
        <v>179</v>
      </c>
      <c r="AM139" s="35"/>
      <c r="AN139" s="41"/>
      <c r="AO139" s="35"/>
      <c r="AP139" s="35"/>
      <c r="AQ139" s="35"/>
      <c r="AR139" s="35"/>
      <c r="AS139" s="33" t="s">
        <v>278</v>
      </c>
      <c r="AT139" s="33" t="s">
        <v>278</v>
      </c>
      <c r="AU139" s="33" t="s">
        <v>278</v>
      </c>
      <c r="AV139" s="33" t="s">
        <v>276</v>
      </c>
      <c r="AW139" s="35"/>
      <c r="AX139" s="35"/>
      <c r="AY139" s="28">
        <v>130</v>
      </c>
    </row>
    <row r="140" spans="1:131" s="108" customFormat="1" ht="82.8">
      <c r="A140" s="102" t="s">
        <v>180</v>
      </c>
      <c r="B140" s="94" t="s">
        <v>587</v>
      </c>
      <c r="C140" s="94" t="s">
        <v>75</v>
      </c>
      <c r="D140" s="95" t="s">
        <v>164</v>
      </c>
      <c r="E140" s="99" t="s">
        <v>81</v>
      </c>
      <c r="F140" s="94">
        <v>1</v>
      </c>
      <c r="G140" s="99" t="s">
        <v>188</v>
      </c>
      <c r="H140" s="102" t="s">
        <v>189</v>
      </c>
      <c r="I140" s="102">
        <v>27.9</v>
      </c>
      <c r="J140" s="94">
        <v>1</v>
      </c>
      <c r="K140" s="103"/>
      <c r="L140" s="99" t="s">
        <v>276</v>
      </c>
      <c r="M140" s="99" t="s">
        <v>168</v>
      </c>
      <c r="N140" s="99" t="s">
        <v>82</v>
      </c>
      <c r="O140" s="104">
        <v>251.63</v>
      </c>
      <c r="P140" s="104"/>
      <c r="Q140" s="104">
        <v>1308.5160000000001</v>
      </c>
      <c r="R140" s="105">
        <f t="shared" si="48"/>
        <v>1544.0488800000001</v>
      </c>
      <c r="S140" s="94" t="s">
        <v>90</v>
      </c>
      <c r="T140" s="94" t="s">
        <v>75</v>
      </c>
      <c r="U140" s="106" t="s">
        <v>92</v>
      </c>
      <c r="V140" s="107">
        <v>43112</v>
      </c>
      <c r="W140" s="107">
        <f t="shared" si="49"/>
        <v>43157</v>
      </c>
      <c r="X140" s="94"/>
      <c r="Y140" s="94"/>
      <c r="Z140" s="94"/>
      <c r="AA140" s="94"/>
      <c r="AB140" s="99" t="s">
        <v>588</v>
      </c>
      <c r="AC140" s="94"/>
      <c r="AD140" s="99">
        <v>796</v>
      </c>
      <c r="AE140" s="99" t="s">
        <v>93</v>
      </c>
      <c r="AF140" s="94">
        <v>108</v>
      </c>
      <c r="AG140" s="99">
        <v>93000000000</v>
      </c>
      <c r="AH140" s="99" t="s">
        <v>173</v>
      </c>
      <c r="AI140" s="107">
        <f t="shared" si="50"/>
        <v>43177</v>
      </c>
      <c r="AJ140" s="107">
        <f t="shared" si="51"/>
        <v>43177</v>
      </c>
      <c r="AK140" s="107">
        <f t="shared" si="52"/>
        <v>43207</v>
      </c>
      <c r="AL140" s="102" t="s">
        <v>179</v>
      </c>
      <c r="AM140" s="94"/>
      <c r="AN140" s="94"/>
      <c r="AO140" s="94"/>
      <c r="AP140" s="94"/>
      <c r="AQ140" s="94"/>
      <c r="AR140" s="94"/>
      <c r="AS140" s="94"/>
      <c r="AT140" s="94"/>
      <c r="AU140" s="94"/>
      <c r="AV140" s="94" t="s">
        <v>174</v>
      </c>
      <c r="AW140" s="99" t="s">
        <v>589</v>
      </c>
      <c r="AY140" s="109">
        <v>131</v>
      </c>
      <c r="AZ140" s="110"/>
      <c r="BA140" s="110"/>
      <c r="BB140" s="110"/>
      <c r="BC140" s="110"/>
      <c r="BD140" s="110"/>
      <c r="BE140" s="110"/>
      <c r="BF140" s="110"/>
      <c r="BG140" s="110"/>
      <c r="BH140" s="110"/>
      <c r="BI140" s="110"/>
      <c r="BJ140" s="110"/>
      <c r="BK140" s="110"/>
      <c r="BL140" s="110"/>
      <c r="BM140" s="110"/>
      <c r="BN140" s="110"/>
      <c r="BO140" s="110"/>
      <c r="BP140" s="110"/>
      <c r="BQ140" s="110"/>
      <c r="BR140" s="110"/>
      <c r="BS140" s="110"/>
      <c r="BT140" s="110"/>
      <c r="BU140" s="110"/>
      <c r="BV140" s="110"/>
      <c r="BW140" s="110"/>
      <c r="BX140" s="110"/>
      <c r="BY140" s="110"/>
      <c r="BZ140" s="110"/>
      <c r="CA140" s="110"/>
      <c r="CB140" s="110"/>
      <c r="CC140" s="110"/>
      <c r="CD140" s="110"/>
      <c r="CE140" s="110"/>
      <c r="CF140" s="110"/>
      <c r="CG140" s="110"/>
      <c r="CH140" s="110"/>
      <c r="CI140" s="110"/>
      <c r="CJ140" s="110"/>
      <c r="CK140" s="110"/>
      <c r="CL140" s="110"/>
      <c r="CM140" s="110"/>
      <c r="CN140" s="110"/>
      <c r="CO140" s="110"/>
      <c r="CP140" s="110"/>
      <c r="CQ140" s="110"/>
      <c r="CR140" s="110"/>
      <c r="CS140" s="110"/>
      <c r="CT140" s="110"/>
      <c r="CU140" s="110"/>
      <c r="CV140" s="110"/>
      <c r="CW140" s="110"/>
      <c r="CX140" s="110"/>
      <c r="CY140" s="110"/>
      <c r="CZ140" s="110"/>
      <c r="DA140" s="110"/>
      <c r="DB140" s="110"/>
      <c r="DC140" s="110"/>
      <c r="DD140" s="110"/>
      <c r="DE140" s="110"/>
      <c r="DF140" s="110"/>
      <c r="DG140" s="110"/>
      <c r="DH140" s="110"/>
      <c r="DI140" s="110"/>
      <c r="DJ140" s="110"/>
      <c r="DK140" s="110"/>
      <c r="DL140" s="110"/>
      <c r="DM140" s="110"/>
      <c r="DN140" s="110"/>
      <c r="DO140" s="110"/>
      <c r="DP140" s="110"/>
      <c r="DQ140" s="110"/>
      <c r="DR140" s="110"/>
      <c r="DS140" s="110"/>
      <c r="DT140" s="110"/>
      <c r="DU140" s="110"/>
      <c r="DV140" s="110"/>
      <c r="DW140" s="110"/>
      <c r="DX140" s="110"/>
      <c r="DY140" s="110"/>
      <c r="DZ140" s="110"/>
      <c r="EA140" s="110"/>
    </row>
    <row r="141" spans="1:131" s="108" customFormat="1" ht="55.2">
      <c r="A141" s="102" t="s">
        <v>180</v>
      </c>
      <c r="B141" s="94" t="s">
        <v>590</v>
      </c>
      <c r="C141" s="94" t="s">
        <v>75</v>
      </c>
      <c r="D141" s="95" t="s">
        <v>164</v>
      </c>
      <c r="E141" s="99" t="s">
        <v>81</v>
      </c>
      <c r="F141" s="99">
        <v>1</v>
      </c>
      <c r="G141" s="99" t="s">
        <v>210</v>
      </c>
      <c r="H141" s="102">
        <v>27.32</v>
      </c>
      <c r="I141" s="102">
        <v>27.32</v>
      </c>
      <c r="J141" s="94">
        <v>1</v>
      </c>
      <c r="K141" s="103"/>
      <c r="L141" s="103"/>
      <c r="M141" s="99" t="s">
        <v>168</v>
      </c>
      <c r="N141" s="99" t="s">
        <v>82</v>
      </c>
      <c r="O141" s="104">
        <v>1603.723</v>
      </c>
      <c r="P141" s="104"/>
      <c r="Q141" s="104">
        <v>1188.7660000000001</v>
      </c>
      <c r="R141" s="104">
        <f t="shared" ref="R141:R149" si="53">Q141*1.18</f>
        <v>1402.74388</v>
      </c>
      <c r="S141" s="94" t="s">
        <v>90</v>
      </c>
      <c r="T141" s="111" t="s">
        <v>75</v>
      </c>
      <c r="U141" s="106" t="s">
        <v>92</v>
      </c>
      <c r="V141" s="107">
        <v>43112</v>
      </c>
      <c r="W141" s="107">
        <f>V141+45</f>
        <v>43157</v>
      </c>
      <c r="X141" s="94"/>
      <c r="Y141" s="94"/>
      <c r="Z141" s="94"/>
      <c r="AA141" s="94"/>
      <c r="AB141" s="99" t="s">
        <v>591</v>
      </c>
      <c r="AC141" s="94"/>
      <c r="AD141" s="112">
        <v>6</v>
      </c>
      <c r="AE141" s="99" t="s">
        <v>96</v>
      </c>
      <c r="AF141" s="94">
        <v>1147</v>
      </c>
      <c r="AG141" s="99">
        <v>93000000000</v>
      </c>
      <c r="AH141" s="99" t="s">
        <v>173</v>
      </c>
      <c r="AI141" s="107">
        <f>W141+20</f>
        <v>43177</v>
      </c>
      <c r="AJ141" s="107">
        <f>AI141</f>
        <v>43177</v>
      </c>
      <c r="AK141" s="107">
        <f t="shared" si="52"/>
        <v>43207</v>
      </c>
      <c r="AL141" s="102" t="s">
        <v>179</v>
      </c>
      <c r="AM141" s="94"/>
      <c r="AN141" s="94"/>
      <c r="AO141" s="94"/>
      <c r="AP141" s="94"/>
      <c r="AQ141" s="94"/>
      <c r="AR141" s="94"/>
      <c r="AS141" s="94"/>
      <c r="AT141" s="94"/>
      <c r="AU141" s="94"/>
      <c r="AV141" s="94" t="s">
        <v>174</v>
      </c>
      <c r="AW141" s="99" t="s">
        <v>589</v>
      </c>
      <c r="AY141" s="28">
        <v>132</v>
      </c>
      <c r="AZ141" s="110"/>
      <c r="BA141" s="110"/>
      <c r="BB141" s="110"/>
      <c r="BC141" s="110"/>
      <c r="BD141" s="110"/>
      <c r="BE141" s="110"/>
      <c r="BF141" s="110"/>
      <c r="BG141" s="110"/>
      <c r="BH141" s="110"/>
      <c r="BI141" s="110"/>
      <c r="BJ141" s="110"/>
      <c r="BK141" s="110"/>
      <c r="BL141" s="110"/>
      <c r="BM141" s="110"/>
      <c r="BN141" s="110"/>
      <c r="BO141" s="110"/>
      <c r="BP141" s="110"/>
      <c r="BQ141" s="110"/>
      <c r="BR141" s="110"/>
      <c r="BS141" s="110"/>
      <c r="BT141" s="110"/>
      <c r="BU141" s="110"/>
      <c r="BV141" s="110"/>
      <c r="BW141" s="110"/>
      <c r="BX141" s="110"/>
      <c r="BY141" s="110"/>
      <c r="BZ141" s="110"/>
      <c r="CA141" s="110"/>
      <c r="CB141" s="110"/>
      <c r="CC141" s="110"/>
      <c r="CD141" s="110"/>
      <c r="CE141" s="110"/>
      <c r="CF141" s="110"/>
      <c r="CG141" s="110"/>
      <c r="CH141" s="110"/>
      <c r="CI141" s="110"/>
      <c r="CJ141" s="110"/>
      <c r="CK141" s="110"/>
      <c r="CL141" s="110"/>
      <c r="CM141" s="110"/>
      <c r="CN141" s="110"/>
      <c r="CO141" s="110"/>
      <c r="CP141" s="110"/>
      <c r="CQ141" s="110"/>
      <c r="CR141" s="110"/>
      <c r="CS141" s="110"/>
      <c r="CT141" s="110"/>
      <c r="CU141" s="110"/>
      <c r="CV141" s="110"/>
      <c r="CW141" s="110"/>
      <c r="CX141" s="110"/>
      <c r="CY141" s="110"/>
      <c r="CZ141" s="110"/>
      <c r="DA141" s="110"/>
      <c r="DB141" s="110"/>
      <c r="DC141" s="110"/>
      <c r="DD141" s="110"/>
      <c r="DE141" s="110"/>
      <c r="DF141" s="110"/>
      <c r="DG141" s="110"/>
      <c r="DH141" s="110"/>
      <c r="DI141" s="110"/>
      <c r="DJ141" s="110"/>
      <c r="DK141" s="110"/>
      <c r="DL141" s="110"/>
      <c r="DM141" s="110"/>
      <c r="DN141" s="110"/>
      <c r="DO141" s="110"/>
      <c r="DP141" s="110"/>
      <c r="DQ141" s="110"/>
      <c r="DR141" s="110"/>
      <c r="DS141" s="110"/>
      <c r="DT141" s="110"/>
      <c r="DU141" s="110"/>
      <c r="DV141" s="110"/>
      <c r="DW141" s="110"/>
      <c r="DX141" s="110"/>
      <c r="DY141" s="110"/>
      <c r="DZ141" s="110"/>
      <c r="EA141" s="110"/>
    </row>
    <row r="142" spans="1:131" s="108" customFormat="1" ht="102.75" customHeight="1">
      <c r="A142" s="113" t="s">
        <v>180</v>
      </c>
      <c r="B142" s="94" t="s">
        <v>592</v>
      </c>
      <c r="C142" s="114" t="s">
        <v>75</v>
      </c>
      <c r="D142" s="114" t="s">
        <v>282</v>
      </c>
      <c r="E142" s="99" t="s">
        <v>81</v>
      </c>
      <c r="F142" s="99">
        <v>1</v>
      </c>
      <c r="G142" s="116" t="s">
        <v>339</v>
      </c>
      <c r="H142" s="117">
        <v>27.32</v>
      </c>
      <c r="I142" s="117">
        <v>27.32</v>
      </c>
      <c r="J142" s="94">
        <v>1</v>
      </c>
      <c r="K142" s="115"/>
      <c r="L142" s="115"/>
      <c r="M142" s="99" t="s">
        <v>281</v>
      </c>
      <c r="N142" s="118" t="s">
        <v>82</v>
      </c>
      <c r="O142" s="119">
        <v>112.02</v>
      </c>
      <c r="P142" s="115"/>
      <c r="Q142" s="120">
        <v>112.02</v>
      </c>
      <c r="R142" s="121">
        <f t="shared" si="53"/>
        <v>132.18359999999998</v>
      </c>
      <c r="S142" s="94" t="s">
        <v>90</v>
      </c>
      <c r="T142" s="118" t="s">
        <v>75</v>
      </c>
      <c r="U142" s="118" t="s">
        <v>92</v>
      </c>
      <c r="V142" s="107">
        <v>43112</v>
      </c>
      <c r="W142" s="107">
        <f t="shared" si="49"/>
        <v>43157</v>
      </c>
      <c r="X142" s="115"/>
      <c r="Y142" s="115"/>
      <c r="Z142" s="115"/>
      <c r="AA142" s="115"/>
      <c r="AB142" s="116" t="s">
        <v>339</v>
      </c>
      <c r="AC142" s="115"/>
      <c r="AD142" s="94">
        <v>6</v>
      </c>
      <c r="AE142" s="94" t="s">
        <v>96</v>
      </c>
      <c r="AF142" s="94">
        <v>1500</v>
      </c>
      <c r="AG142" s="94">
        <v>93000000000</v>
      </c>
      <c r="AH142" s="118" t="s">
        <v>87</v>
      </c>
      <c r="AI142" s="107">
        <f t="shared" si="50"/>
        <v>43177</v>
      </c>
      <c r="AJ142" s="107">
        <f t="shared" si="51"/>
        <v>43177</v>
      </c>
      <c r="AK142" s="107">
        <f t="shared" si="52"/>
        <v>43207</v>
      </c>
      <c r="AL142" s="122" t="s">
        <v>179</v>
      </c>
      <c r="AM142" s="115"/>
      <c r="AN142" s="122"/>
      <c r="AO142" s="115"/>
      <c r="AP142" s="115"/>
      <c r="AQ142" s="115"/>
      <c r="AR142" s="115"/>
      <c r="AS142" s="118" t="s">
        <v>278</v>
      </c>
      <c r="AT142" s="118" t="s">
        <v>278</v>
      </c>
      <c r="AU142" s="118" t="s">
        <v>278</v>
      </c>
      <c r="AV142" s="118" t="s">
        <v>276</v>
      </c>
      <c r="AW142" s="99" t="s">
        <v>589</v>
      </c>
      <c r="AY142" s="28">
        <v>133</v>
      </c>
    </row>
    <row r="143" spans="1:131" s="128" customFormat="1" ht="217.5" customHeight="1">
      <c r="A143" s="123" t="s">
        <v>593</v>
      </c>
      <c r="B143" s="99" t="s">
        <v>601</v>
      </c>
      <c r="C143" s="99" t="s">
        <v>75</v>
      </c>
      <c r="D143" s="99" t="s">
        <v>76</v>
      </c>
      <c r="E143" s="99" t="s">
        <v>81</v>
      </c>
      <c r="F143" s="99">
        <v>1</v>
      </c>
      <c r="G143" s="99" t="s">
        <v>602</v>
      </c>
      <c r="H143" s="123" t="s">
        <v>603</v>
      </c>
      <c r="I143" s="123" t="s">
        <v>603</v>
      </c>
      <c r="J143" s="99">
        <v>1</v>
      </c>
      <c r="K143" s="99"/>
      <c r="L143" s="99"/>
      <c r="M143" s="132" t="s">
        <v>107</v>
      </c>
      <c r="N143" s="118" t="s">
        <v>82</v>
      </c>
      <c r="O143" s="124">
        <f>P143*0.7</f>
        <v>244.89079999999998</v>
      </c>
      <c r="P143" s="99">
        <v>349.84399999999999</v>
      </c>
      <c r="Q143" s="99">
        <f t="shared" ref="Q143:Q149" si="54">P143</f>
        <v>349.84399999999999</v>
      </c>
      <c r="R143" s="124">
        <f t="shared" si="53"/>
        <v>412.81591999999995</v>
      </c>
      <c r="S143" s="99" t="s">
        <v>90</v>
      </c>
      <c r="T143" s="99" t="s">
        <v>75</v>
      </c>
      <c r="U143" s="118" t="s">
        <v>92</v>
      </c>
      <c r="V143" s="125">
        <v>43112</v>
      </c>
      <c r="W143" s="125">
        <f t="shared" ref="W143:W149" si="55">V143+45</f>
        <v>43157</v>
      </c>
      <c r="X143" s="99"/>
      <c r="Y143" s="99"/>
      <c r="Z143" s="99"/>
      <c r="AA143" s="99"/>
      <c r="AB143" s="99" t="str">
        <f t="shared" ref="AB143:AB149" si="56">G143</f>
        <v>Поставка ГСМ г.Ак-Довурак</v>
      </c>
      <c r="AC143" s="115"/>
      <c r="AD143" s="99">
        <v>112</v>
      </c>
      <c r="AE143" s="99" t="s">
        <v>94</v>
      </c>
      <c r="AF143" s="99">
        <v>8500</v>
      </c>
      <c r="AG143" s="126">
        <v>930000000</v>
      </c>
      <c r="AH143" s="99" t="s">
        <v>87</v>
      </c>
      <c r="AI143" s="125">
        <f t="shared" ref="AI143:AI149" si="57">W143+20</f>
        <v>43177</v>
      </c>
      <c r="AJ143" s="125">
        <f t="shared" ref="AJ143:AJ149" si="58">AI143</f>
        <v>43177</v>
      </c>
      <c r="AK143" s="125">
        <f t="shared" ref="AK143:AK149" si="59">AJ143+365</f>
        <v>43542</v>
      </c>
      <c r="AL143" s="99">
        <v>2018</v>
      </c>
      <c r="AM143" s="99"/>
      <c r="AN143" s="99" t="s">
        <v>99</v>
      </c>
      <c r="AO143" s="99" t="s">
        <v>604</v>
      </c>
      <c r="AP143" s="127" t="s">
        <v>605</v>
      </c>
      <c r="AQ143" s="99" t="s">
        <v>278</v>
      </c>
      <c r="AR143" s="99">
        <v>2018</v>
      </c>
      <c r="AS143" s="99" t="s">
        <v>278</v>
      </c>
      <c r="AT143" s="99" t="s">
        <v>278</v>
      </c>
      <c r="AU143" s="99" t="s">
        <v>278</v>
      </c>
      <c r="AV143" s="99" t="s">
        <v>159</v>
      </c>
      <c r="AW143" s="99" t="s">
        <v>620</v>
      </c>
      <c r="AY143" s="133">
        <v>143</v>
      </c>
    </row>
    <row r="144" spans="1:131" s="128" customFormat="1" ht="217.5" customHeight="1">
      <c r="A144" s="123" t="s">
        <v>593</v>
      </c>
      <c r="B144" s="99" t="s">
        <v>606</v>
      </c>
      <c r="C144" s="99" t="s">
        <v>75</v>
      </c>
      <c r="D144" s="99" t="s">
        <v>76</v>
      </c>
      <c r="E144" s="99" t="s">
        <v>81</v>
      </c>
      <c r="F144" s="99">
        <v>1</v>
      </c>
      <c r="G144" s="99" t="s">
        <v>607</v>
      </c>
      <c r="H144" s="123" t="s">
        <v>603</v>
      </c>
      <c r="I144" s="123" t="s">
        <v>603</v>
      </c>
      <c r="J144" s="99">
        <v>1</v>
      </c>
      <c r="K144" s="99"/>
      <c r="L144" s="99"/>
      <c r="M144" s="132" t="s">
        <v>107</v>
      </c>
      <c r="N144" s="118" t="s">
        <v>82</v>
      </c>
      <c r="O144" s="124">
        <f>P144/0.7</f>
        <v>276.02428571428572</v>
      </c>
      <c r="P144" s="99">
        <v>193.21700000000001</v>
      </c>
      <c r="Q144" s="99">
        <f t="shared" si="54"/>
        <v>193.21700000000001</v>
      </c>
      <c r="R144" s="124">
        <f t="shared" si="53"/>
        <v>227.99606</v>
      </c>
      <c r="S144" s="99" t="s">
        <v>90</v>
      </c>
      <c r="T144" s="99" t="s">
        <v>75</v>
      </c>
      <c r="U144" s="118" t="s">
        <v>92</v>
      </c>
      <c r="V144" s="125">
        <v>43112</v>
      </c>
      <c r="W144" s="125">
        <f t="shared" si="55"/>
        <v>43157</v>
      </c>
      <c r="X144" s="99"/>
      <c r="Y144" s="99"/>
      <c r="Z144" s="99"/>
      <c r="AA144" s="99"/>
      <c r="AB144" s="99" t="str">
        <f t="shared" si="56"/>
        <v>Поставка ГСМ с. Бай-Хаак</v>
      </c>
      <c r="AC144" s="115"/>
      <c r="AD144" s="99">
        <v>112</v>
      </c>
      <c r="AE144" s="99" t="s">
        <v>94</v>
      </c>
      <c r="AF144" s="99">
        <v>4700</v>
      </c>
      <c r="AG144" s="126">
        <v>930000000</v>
      </c>
      <c r="AH144" s="99" t="s">
        <v>87</v>
      </c>
      <c r="AI144" s="125">
        <f t="shared" si="57"/>
        <v>43177</v>
      </c>
      <c r="AJ144" s="125">
        <f t="shared" si="58"/>
        <v>43177</v>
      </c>
      <c r="AK144" s="125">
        <f t="shared" si="59"/>
        <v>43542</v>
      </c>
      <c r="AL144" s="99">
        <v>2018</v>
      </c>
      <c r="AM144" s="99"/>
      <c r="AN144" s="99" t="s">
        <v>99</v>
      </c>
      <c r="AO144" s="99" t="s">
        <v>604</v>
      </c>
      <c r="AP144" s="127" t="s">
        <v>605</v>
      </c>
      <c r="AQ144" s="99" t="s">
        <v>278</v>
      </c>
      <c r="AR144" s="99">
        <v>2018</v>
      </c>
      <c r="AS144" s="99" t="s">
        <v>278</v>
      </c>
      <c r="AT144" s="99" t="s">
        <v>278</v>
      </c>
      <c r="AU144" s="99" t="s">
        <v>278</v>
      </c>
      <c r="AV144" s="99" t="s">
        <v>159</v>
      </c>
      <c r="AW144" s="99" t="s">
        <v>620</v>
      </c>
      <c r="AY144" s="128">
        <v>144</v>
      </c>
    </row>
    <row r="145" spans="1:51" s="128" customFormat="1" ht="217.5" customHeight="1">
      <c r="A145" s="123" t="s">
        <v>593</v>
      </c>
      <c r="B145" s="99" t="s">
        <v>608</v>
      </c>
      <c r="C145" s="99" t="s">
        <v>75</v>
      </c>
      <c r="D145" s="99" t="s">
        <v>76</v>
      </c>
      <c r="E145" s="99" t="s">
        <v>81</v>
      </c>
      <c r="F145" s="99">
        <v>1</v>
      </c>
      <c r="G145" s="99" t="s">
        <v>609</v>
      </c>
      <c r="H145" s="123" t="s">
        <v>603</v>
      </c>
      <c r="I145" s="123" t="s">
        <v>603</v>
      </c>
      <c r="J145" s="99">
        <v>1</v>
      </c>
      <c r="K145" s="99"/>
      <c r="L145" s="99"/>
      <c r="M145" s="132" t="s">
        <v>107</v>
      </c>
      <c r="N145" s="118" t="s">
        <v>82</v>
      </c>
      <c r="O145" s="124">
        <f>P145*0.7</f>
        <v>74.906999999999996</v>
      </c>
      <c r="P145" s="99">
        <v>107.01</v>
      </c>
      <c r="Q145" s="99">
        <f t="shared" si="54"/>
        <v>107.01</v>
      </c>
      <c r="R145" s="124">
        <f t="shared" si="53"/>
        <v>126.2718</v>
      </c>
      <c r="S145" s="99" t="s">
        <v>90</v>
      </c>
      <c r="T145" s="99" t="s">
        <v>75</v>
      </c>
      <c r="U145" s="118" t="s">
        <v>92</v>
      </c>
      <c r="V145" s="125">
        <v>43112</v>
      </c>
      <c r="W145" s="125">
        <f t="shared" si="55"/>
        <v>43157</v>
      </c>
      <c r="X145" s="99"/>
      <c r="Y145" s="99"/>
      <c r="Z145" s="99"/>
      <c r="AA145" s="99"/>
      <c r="AB145" s="99" t="str">
        <f t="shared" si="56"/>
        <v>Поставка ГСМ с. Балгазын</v>
      </c>
      <c r="AC145" s="115"/>
      <c r="AD145" s="99">
        <v>112</v>
      </c>
      <c r="AE145" s="99" t="s">
        <v>94</v>
      </c>
      <c r="AF145" s="99">
        <v>2600</v>
      </c>
      <c r="AG145" s="126">
        <v>930000000</v>
      </c>
      <c r="AH145" s="99" t="s">
        <v>87</v>
      </c>
      <c r="AI145" s="125">
        <f t="shared" si="57"/>
        <v>43177</v>
      </c>
      <c r="AJ145" s="125">
        <f t="shared" si="58"/>
        <v>43177</v>
      </c>
      <c r="AK145" s="125">
        <f t="shared" si="59"/>
        <v>43542</v>
      </c>
      <c r="AL145" s="99">
        <v>2018</v>
      </c>
      <c r="AM145" s="99"/>
      <c r="AN145" s="99" t="s">
        <v>99</v>
      </c>
      <c r="AO145" s="99" t="s">
        <v>604</v>
      </c>
      <c r="AP145" s="127" t="s">
        <v>605</v>
      </c>
      <c r="AQ145" s="99" t="s">
        <v>278</v>
      </c>
      <c r="AR145" s="99">
        <v>2018</v>
      </c>
      <c r="AS145" s="99" t="s">
        <v>278</v>
      </c>
      <c r="AT145" s="99" t="s">
        <v>278</v>
      </c>
      <c r="AU145" s="99" t="s">
        <v>278</v>
      </c>
      <c r="AV145" s="99" t="s">
        <v>159</v>
      </c>
      <c r="AW145" s="99" t="s">
        <v>620</v>
      </c>
      <c r="AY145" s="128">
        <v>145</v>
      </c>
    </row>
    <row r="146" spans="1:51" s="128" customFormat="1" ht="217.5" customHeight="1">
      <c r="A146" s="123" t="s">
        <v>593</v>
      </c>
      <c r="B146" s="99" t="s">
        <v>610</v>
      </c>
      <c r="C146" s="99" t="s">
        <v>75</v>
      </c>
      <c r="D146" s="99" t="s">
        <v>76</v>
      </c>
      <c r="E146" s="99" t="s">
        <v>81</v>
      </c>
      <c r="F146" s="99">
        <v>1</v>
      </c>
      <c r="G146" s="99" t="s">
        <v>611</v>
      </c>
      <c r="H146" s="123" t="s">
        <v>603</v>
      </c>
      <c r="I146" s="123" t="s">
        <v>603</v>
      </c>
      <c r="J146" s="99">
        <v>1</v>
      </c>
      <c r="K146" s="99"/>
      <c r="L146" s="99"/>
      <c r="M146" s="132" t="s">
        <v>107</v>
      </c>
      <c r="N146" s="118" t="s">
        <v>82</v>
      </c>
      <c r="O146" s="124">
        <f>P146*0.7</f>
        <v>1190.0090999999998</v>
      </c>
      <c r="P146" s="99">
        <v>1700.0129999999999</v>
      </c>
      <c r="Q146" s="99">
        <f t="shared" si="54"/>
        <v>1700.0129999999999</v>
      </c>
      <c r="R146" s="124">
        <f t="shared" si="53"/>
        <v>2006.0153399999997</v>
      </c>
      <c r="S146" s="99" t="s">
        <v>90</v>
      </c>
      <c r="T146" s="99" t="s">
        <v>75</v>
      </c>
      <c r="U146" s="118" t="s">
        <v>92</v>
      </c>
      <c r="V146" s="125">
        <v>43112</v>
      </c>
      <c r="W146" s="125">
        <f t="shared" si="55"/>
        <v>43157</v>
      </c>
      <c r="X146" s="99"/>
      <c r="Y146" s="99"/>
      <c r="Z146" s="99"/>
      <c r="AA146" s="99"/>
      <c r="AB146" s="99" t="str">
        <f t="shared" si="56"/>
        <v>Поставка ГСМ г.Кызыл</v>
      </c>
      <c r="AC146" s="115"/>
      <c r="AD146" s="99">
        <v>112</v>
      </c>
      <c r="AE146" s="99" t="s">
        <v>94</v>
      </c>
      <c r="AF146" s="99">
        <v>41400</v>
      </c>
      <c r="AG146" s="126">
        <v>930000000</v>
      </c>
      <c r="AH146" s="99" t="s">
        <v>87</v>
      </c>
      <c r="AI146" s="125">
        <f t="shared" si="57"/>
        <v>43177</v>
      </c>
      <c r="AJ146" s="125">
        <f t="shared" si="58"/>
        <v>43177</v>
      </c>
      <c r="AK146" s="125">
        <f t="shared" si="59"/>
        <v>43542</v>
      </c>
      <c r="AL146" s="99">
        <v>2018</v>
      </c>
      <c r="AM146" s="99"/>
      <c r="AN146" s="99" t="s">
        <v>99</v>
      </c>
      <c r="AO146" s="99" t="s">
        <v>604</v>
      </c>
      <c r="AP146" s="127" t="s">
        <v>605</v>
      </c>
      <c r="AQ146" s="99" t="s">
        <v>278</v>
      </c>
      <c r="AR146" s="99">
        <v>2018</v>
      </c>
      <c r="AS146" s="99" t="s">
        <v>278</v>
      </c>
      <c r="AT146" s="99" t="s">
        <v>278</v>
      </c>
      <c r="AU146" s="99" t="s">
        <v>278</v>
      </c>
      <c r="AV146" s="99" t="s">
        <v>159</v>
      </c>
      <c r="AW146" s="99" t="s">
        <v>620</v>
      </c>
      <c r="AY146" s="128">
        <v>146</v>
      </c>
    </row>
    <row r="147" spans="1:51" s="128" customFormat="1" ht="217.5" customHeight="1">
      <c r="A147" s="123" t="s">
        <v>593</v>
      </c>
      <c r="B147" s="99" t="s">
        <v>612</v>
      </c>
      <c r="C147" s="99" t="s">
        <v>75</v>
      </c>
      <c r="D147" s="99" t="s">
        <v>76</v>
      </c>
      <c r="E147" s="99" t="s">
        <v>81</v>
      </c>
      <c r="F147" s="99">
        <v>1</v>
      </c>
      <c r="G147" s="99" t="s">
        <v>613</v>
      </c>
      <c r="H147" s="123" t="s">
        <v>603</v>
      </c>
      <c r="I147" s="123" t="s">
        <v>603</v>
      </c>
      <c r="J147" s="99">
        <v>1</v>
      </c>
      <c r="K147" s="99"/>
      <c r="L147" s="99"/>
      <c r="M147" s="132" t="s">
        <v>107</v>
      </c>
      <c r="N147" s="118" t="s">
        <v>82</v>
      </c>
      <c r="O147" s="124">
        <f>P147/0.7</f>
        <v>228.90428571428575</v>
      </c>
      <c r="P147" s="99">
        <v>160.233</v>
      </c>
      <c r="Q147" s="99">
        <f t="shared" si="54"/>
        <v>160.233</v>
      </c>
      <c r="R147" s="124">
        <f t="shared" si="53"/>
        <v>189.07494</v>
      </c>
      <c r="S147" s="99" t="s">
        <v>90</v>
      </c>
      <c r="T147" s="99" t="s">
        <v>75</v>
      </c>
      <c r="U147" s="118" t="s">
        <v>92</v>
      </c>
      <c r="V147" s="125">
        <v>43112</v>
      </c>
      <c r="W147" s="125">
        <f t="shared" si="55"/>
        <v>43157</v>
      </c>
      <c r="X147" s="99"/>
      <c r="Y147" s="99"/>
      <c r="Z147" s="99"/>
      <c r="AA147" s="99"/>
      <c r="AB147" s="99" t="str">
        <f t="shared" si="56"/>
        <v>Поставка ГСМ г.Чадан</v>
      </c>
      <c r="AC147" s="115"/>
      <c r="AD147" s="99">
        <v>112</v>
      </c>
      <c r="AE147" s="99" t="s">
        <v>94</v>
      </c>
      <c r="AF147" s="99">
        <v>3900</v>
      </c>
      <c r="AG147" s="126">
        <v>930000000</v>
      </c>
      <c r="AH147" s="99" t="s">
        <v>87</v>
      </c>
      <c r="AI147" s="125">
        <f t="shared" si="57"/>
        <v>43177</v>
      </c>
      <c r="AJ147" s="125">
        <f t="shared" si="58"/>
        <v>43177</v>
      </c>
      <c r="AK147" s="125">
        <f t="shared" si="59"/>
        <v>43542</v>
      </c>
      <c r="AL147" s="99">
        <v>2018</v>
      </c>
      <c r="AM147" s="99"/>
      <c r="AN147" s="99" t="s">
        <v>99</v>
      </c>
      <c r="AO147" s="99" t="s">
        <v>604</v>
      </c>
      <c r="AP147" s="127" t="s">
        <v>605</v>
      </c>
      <c r="AQ147" s="99" t="s">
        <v>278</v>
      </c>
      <c r="AR147" s="99">
        <v>2018</v>
      </c>
      <c r="AS147" s="99" t="s">
        <v>278</v>
      </c>
      <c r="AT147" s="99" t="s">
        <v>278</v>
      </c>
      <c r="AU147" s="99" t="s">
        <v>278</v>
      </c>
      <c r="AV147" s="99" t="s">
        <v>159</v>
      </c>
      <c r="AW147" s="99" t="s">
        <v>620</v>
      </c>
      <c r="AY147" s="128">
        <v>147</v>
      </c>
    </row>
    <row r="148" spans="1:51" s="128" customFormat="1" ht="217.5" customHeight="1">
      <c r="A148" s="123" t="s">
        <v>593</v>
      </c>
      <c r="B148" s="99" t="s">
        <v>614</v>
      </c>
      <c r="C148" s="99" t="s">
        <v>75</v>
      </c>
      <c r="D148" s="99" t="s">
        <v>76</v>
      </c>
      <c r="E148" s="99" t="s">
        <v>81</v>
      </c>
      <c r="F148" s="99">
        <v>1</v>
      </c>
      <c r="G148" s="99" t="s">
        <v>615</v>
      </c>
      <c r="H148" s="123" t="s">
        <v>603</v>
      </c>
      <c r="I148" s="123" t="s">
        <v>603</v>
      </c>
      <c r="J148" s="99">
        <v>1</v>
      </c>
      <c r="K148" s="99"/>
      <c r="L148" s="99"/>
      <c r="M148" s="132" t="s">
        <v>107</v>
      </c>
      <c r="N148" s="118" t="s">
        <v>82</v>
      </c>
      <c r="O148" s="124">
        <f>P148/0.7</f>
        <v>229.1057142857143</v>
      </c>
      <c r="P148" s="99">
        <v>160.374</v>
      </c>
      <c r="Q148" s="99">
        <f t="shared" si="54"/>
        <v>160.374</v>
      </c>
      <c r="R148" s="124">
        <f t="shared" si="53"/>
        <v>189.24131999999997</v>
      </c>
      <c r="S148" s="99" t="s">
        <v>90</v>
      </c>
      <c r="T148" s="99" t="s">
        <v>75</v>
      </c>
      <c r="U148" s="118" t="s">
        <v>92</v>
      </c>
      <c r="V148" s="125">
        <v>43112</v>
      </c>
      <c r="W148" s="125">
        <f t="shared" si="55"/>
        <v>43157</v>
      </c>
      <c r="X148" s="99"/>
      <c r="Y148" s="99"/>
      <c r="Z148" s="99"/>
      <c r="AA148" s="99"/>
      <c r="AB148" s="99" t="str">
        <f>G148</f>
        <v>Поставка ГСМ с. Сарыг-Сеп</v>
      </c>
      <c r="AC148" s="115"/>
      <c r="AD148" s="99">
        <v>112</v>
      </c>
      <c r="AE148" s="99" t="s">
        <v>94</v>
      </c>
      <c r="AF148" s="99">
        <v>3900</v>
      </c>
      <c r="AG148" s="126">
        <v>930000000</v>
      </c>
      <c r="AH148" s="99" t="s">
        <v>87</v>
      </c>
      <c r="AI148" s="125">
        <f t="shared" si="57"/>
        <v>43177</v>
      </c>
      <c r="AJ148" s="125">
        <f t="shared" si="58"/>
        <v>43177</v>
      </c>
      <c r="AK148" s="125">
        <f t="shared" si="59"/>
        <v>43542</v>
      </c>
      <c r="AL148" s="99">
        <v>2018</v>
      </c>
      <c r="AM148" s="99"/>
      <c r="AN148" s="99" t="s">
        <v>99</v>
      </c>
      <c r="AO148" s="99" t="s">
        <v>604</v>
      </c>
      <c r="AP148" s="127" t="s">
        <v>605</v>
      </c>
      <c r="AQ148" s="99" t="s">
        <v>278</v>
      </c>
      <c r="AR148" s="99">
        <v>2018</v>
      </c>
      <c r="AS148" s="99" t="s">
        <v>278</v>
      </c>
      <c r="AT148" s="99" t="s">
        <v>278</v>
      </c>
      <c r="AU148" s="99" t="s">
        <v>278</v>
      </c>
      <c r="AV148" s="99" t="s">
        <v>159</v>
      </c>
      <c r="AW148" s="99" t="s">
        <v>620</v>
      </c>
      <c r="AY148" s="128">
        <v>148</v>
      </c>
    </row>
    <row r="149" spans="1:51" s="128" customFormat="1" ht="217.5" customHeight="1">
      <c r="A149" s="123" t="s">
        <v>593</v>
      </c>
      <c r="B149" s="99" t="s">
        <v>616</v>
      </c>
      <c r="C149" s="99" t="s">
        <v>75</v>
      </c>
      <c r="D149" s="99" t="s">
        <v>76</v>
      </c>
      <c r="E149" s="99" t="s">
        <v>81</v>
      </c>
      <c r="F149" s="99">
        <v>1</v>
      </c>
      <c r="G149" s="99" t="s">
        <v>617</v>
      </c>
      <c r="H149" s="123" t="s">
        <v>603</v>
      </c>
      <c r="I149" s="123" t="s">
        <v>603</v>
      </c>
      <c r="J149" s="99">
        <v>1</v>
      </c>
      <c r="K149" s="99"/>
      <c r="L149" s="99"/>
      <c r="M149" s="132" t="s">
        <v>107</v>
      </c>
      <c r="N149" s="118" t="s">
        <v>82</v>
      </c>
      <c r="O149" s="124">
        <f>P149/0.7</f>
        <v>264.0428571428572</v>
      </c>
      <c r="P149" s="99">
        <v>184.83</v>
      </c>
      <c r="Q149" s="99">
        <f t="shared" si="54"/>
        <v>184.83</v>
      </c>
      <c r="R149" s="124">
        <f t="shared" si="53"/>
        <v>218.0994</v>
      </c>
      <c r="S149" s="99" t="s">
        <v>90</v>
      </c>
      <c r="T149" s="99" t="s">
        <v>75</v>
      </c>
      <c r="U149" s="118" t="s">
        <v>92</v>
      </c>
      <c r="V149" s="125">
        <v>43112</v>
      </c>
      <c r="W149" s="125">
        <f t="shared" si="55"/>
        <v>43157</v>
      </c>
      <c r="X149" s="99"/>
      <c r="Y149" s="99"/>
      <c r="Z149" s="99"/>
      <c r="AA149" s="99"/>
      <c r="AB149" s="99" t="str">
        <f t="shared" si="56"/>
        <v>Поставка ГСМ г. Шагонар</v>
      </c>
      <c r="AC149" s="115"/>
      <c r="AD149" s="99">
        <v>112</v>
      </c>
      <c r="AE149" s="99" t="s">
        <v>94</v>
      </c>
      <c r="AF149" s="99">
        <v>4500</v>
      </c>
      <c r="AG149" s="126">
        <v>930000000</v>
      </c>
      <c r="AH149" s="99" t="s">
        <v>87</v>
      </c>
      <c r="AI149" s="125">
        <f t="shared" si="57"/>
        <v>43177</v>
      </c>
      <c r="AJ149" s="125">
        <f t="shared" si="58"/>
        <v>43177</v>
      </c>
      <c r="AK149" s="125">
        <f t="shared" si="59"/>
        <v>43542</v>
      </c>
      <c r="AL149" s="99">
        <v>2018</v>
      </c>
      <c r="AM149" s="99"/>
      <c r="AN149" s="99" t="s">
        <v>99</v>
      </c>
      <c r="AO149" s="99" t="s">
        <v>604</v>
      </c>
      <c r="AP149" s="127" t="s">
        <v>605</v>
      </c>
      <c r="AQ149" s="99" t="s">
        <v>278</v>
      </c>
      <c r="AR149" s="99">
        <v>2018</v>
      </c>
      <c r="AS149" s="99" t="s">
        <v>278</v>
      </c>
      <c r="AT149" s="99" t="s">
        <v>278</v>
      </c>
      <c r="AU149" s="99" t="s">
        <v>278</v>
      </c>
      <c r="AV149" s="99" t="s">
        <v>159</v>
      </c>
      <c r="AW149" s="99" t="s">
        <v>620</v>
      </c>
      <c r="AY149" s="128">
        <v>149</v>
      </c>
    </row>
    <row r="150" spans="1:51" s="128" customFormat="1" ht="339" customHeight="1">
      <c r="A150" s="123" t="s">
        <v>232</v>
      </c>
      <c r="B150" s="99" t="s">
        <v>623</v>
      </c>
      <c r="C150" s="99" t="s">
        <v>75</v>
      </c>
      <c r="D150" s="99" t="s">
        <v>76</v>
      </c>
      <c r="E150" s="99" t="s">
        <v>233</v>
      </c>
      <c r="F150" s="99">
        <v>1</v>
      </c>
      <c r="G150" s="99" t="s">
        <v>652</v>
      </c>
      <c r="H150" s="99" t="s">
        <v>624</v>
      </c>
      <c r="I150" s="99" t="s">
        <v>624</v>
      </c>
      <c r="J150" s="99">
        <v>1</v>
      </c>
      <c r="K150" s="99"/>
      <c r="L150" s="99"/>
      <c r="M150" s="99" t="s">
        <v>625</v>
      </c>
      <c r="N150" s="99" t="s">
        <v>596</v>
      </c>
      <c r="O150" s="124">
        <f>Q150/0.7</f>
        <v>1577.7257142857143</v>
      </c>
      <c r="P150" s="99"/>
      <c r="Q150" s="124">
        <v>1104.4079999999999</v>
      </c>
      <c r="R150" s="124">
        <f t="shared" ref="R150:R155" si="60">Q150*1.18</f>
        <v>1303.2014399999998</v>
      </c>
      <c r="S150" s="99" t="s">
        <v>104</v>
      </c>
      <c r="T150" s="99" t="s">
        <v>75</v>
      </c>
      <c r="U150" s="118" t="s">
        <v>92</v>
      </c>
      <c r="V150" s="125">
        <v>43153</v>
      </c>
      <c r="W150" s="125">
        <f t="shared" ref="W150:W155" si="61">V150+45</f>
        <v>43198</v>
      </c>
      <c r="X150" s="99"/>
      <c r="Y150" s="99"/>
      <c r="Z150" s="99"/>
      <c r="AA150" s="99"/>
      <c r="AB150" s="99" t="str">
        <f t="shared" ref="AB150:AB155" si="62">G150</f>
        <v xml:space="preserve">Выполнение работ  по технологическому и ценовому аудиту инвестиционной программы 2018 года   </v>
      </c>
      <c r="AC150" s="115"/>
      <c r="AD150" s="99">
        <v>876</v>
      </c>
      <c r="AE150" s="99" t="s">
        <v>627</v>
      </c>
      <c r="AF150" s="99">
        <v>1</v>
      </c>
      <c r="AG150" s="126">
        <v>930000000</v>
      </c>
      <c r="AH150" s="99" t="s">
        <v>87</v>
      </c>
      <c r="AI150" s="125">
        <f t="shared" ref="AI150:AI155" si="63">W150+20</f>
        <v>43218</v>
      </c>
      <c r="AJ150" s="125">
        <f t="shared" ref="AJ150:AJ155" si="64">AI150</f>
        <v>43218</v>
      </c>
      <c r="AK150" s="125">
        <f>AJ150+365</f>
        <v>43583</v>
      </c>
      <c r="AL150" s="99">
        <v>2018</v>
      </c>
      <c r="AM150" s="99"/>
      <c r="AN150" s="99">
        <v>2018</v>
      </c>
      <c r="AO150" s="99"/>
      <c r="AP150" s="136"/>
      <c r="AQ150" s="99" t="s">
        <v>278</v>
      </c>
      <c r="AR150" s="99">
        <v>2018</v>
      </c>
      <c r="AS150" s="99" t="s">
        <v>278</v>
      </c>
      <c r="AT150" s="99" t="s">
        <v>278</v>
      </c>
      <c r="AU150" s="99" t="s">
        <v>278</v>
      </c>
      <c r="AV150" s="99" t="s">
        <v>276</v>
      </c>
      <c r="AW150" s="99" t="s">
        <v>628</v>
      </c>
      <c r="AY150" s="129">
        <v>150</v>
      </c>
    </row>
    <row r="151" spans="1:51" s="128" customFormat="1" ht="339" customHeight="1">
      <c r="A151" s="123" t="s">
        <v>232</v>
      </c>
      <c r="B151" s="99" t="s">
        <v>629</v>
      </c>
      <c r="C151" s="99" t="s">
        <v>75</v>
      </c>
      <c r="D151" s="99" t="s">
        <v>76</v>
      </c>
      <c r="E151" s="99" t="s">
        <v>233</v>
      </c>
      <c r="F151" s="99">
        <v>1</v>
      </c>
      <c r="G151" s="99" t="s">
        <v>630</v>
      </c>
      <c r="H151" s="99" t="s">
        <v>624</v>
      </c>
      <c r="I151" s="99" t="s">
        <v>624</v>
      </c>
      <c r="J151" s="99">
        <v>1</v>
      </c>
      <c r="K151" s="99"/>
      <c r="L151" s="99"/>
      <c r="M151" s="99" t="s">
        <v>625</v>
      </c>
      <c r="N151" s="99" t="s">
        <v>596</v>
      </c>
      <c r="O151" s="124">
        <f>Q151/0.7</f>
        <v>3180.8</v>
      </c>
      <c r="P151" s="99"/>
      <c r="Q151" s="99">
        <v>2226.56</v>
      </c>
      <c r="R151" s="124">
        <f t="shared" si="60"/>
        <v>2627.3407999999999</v>
      </c>
      <c r="S151" s="99" t="s">
        <v>104</v>
      </c>
      <c r="T151" s="99" t="s">
        <v>75</v>
      </c>
      <c r="U151" s="118" t="s">
        <v>92</v>
      </c>
      <c r="V151" s="125">
        <v>43153</v>
      </c>
      <c r="W151" s="125">
        <f t="shared" si="61"/>
        <v>43198</v>
      </c>
      <c r="X151" s="99"/>
      <c r="Y151" s="99"/>
      <c r="Z151" s="99"/>
      <c r="AA151" s="99"/>
      <c r="AB151" s="99" t="str">
        <f t="shared" si="62"/>
        <v xml:space="preserve">Выполнение работ по технологическому и ценовому аудиту отчетов по исполнению инвестиционной программы 2018 года    </v>
      </c>
      <c r="AC151" s="115"/>
      <c r="AD151" s="99">
        <v>876</v>
      </c>
      <c r="AE151" s="99" t="s">
        <v>627</v>
      </c>
      <c r="AF151" s="99">
        <v>1</v>
      </c>
      <c r="AG151" s="126">
        <v>930000000</v>
      </c>
      <c r="AH151" s="99" t="s">
        <v>87</v>
      </c>
      <c r="AI151" s="125">
        <f t="shared" si="63"/>
        <v>43218</v>
      </c>
      <c r="AJ151" s="125">
        <f t="shared" si="64"/>
        <v>43218</v>
      </c>
      <c r="AK151" s="125">
        <f>AJ151+365</f>
        <v>43583</v>
      </c>
      <c r="AL151" s="99">
        <v>2018</v>
      </c>
      <c r="AM151" s="99"/>
      <c r="AN151" s="99">
        <v>2018</v>
      </c>
      <c r="AO151" s="99"/>
      <c r="AP151" s="136"/>
      <c r="AQ151" s="99" t="s">
        <v>278</v>
      </c>
      <c r="AR151" s="99">
        <v>2018</v>
      </c>
      <c r="AS151" s="99" t="s">
        <v>278</v>
      </c>
      <c r="AT151" s="99" t="s">
        <v>278</v>
      </c>
      <c r="AU151" s="99" t="s">
        <v>278</v>
      </c>
      <c r="AV151" s="99" t="s">
        <v>276</v>
      </c>
      <c r="AW151" s="99" t="s">
        <v>628</v>
      </c>
      <c r="AY151" s="129">
        <v>151</v>
      </c>
    </row>
    <row r="152" spans="1:51" s="128" customFormat="1" ht="217.5" customHeight="1">
      <c r="A152" s="123" t="s">
        <v>593</v>
      </c>
      <c r="B152" s="99" t="s">
        <v>635</v>
      </c>
      <c r="C152" s="99" t="s">
        <v>75</v>
      </c>
      <c r="D152" s="99" t="s">
        <v>76</v>
      </c>
      <c r="E152" s="99" t="s">
        <v>103</v>
      </c>
      <c r="F152" s="99">
        <v>1</v>
      </c>
      <c r="G152" s="99" t="s">
        <v>631</v>
      </c>
      <c r="H152" s="137" t="s">
        <v>632</v>
      </c>
      <c r="I152" s="123" t="s">
        <v>153</v>
      </c>
      <c r="J152" s="99">
        <v>1</v>
      </c>
      <c r="K152" s="99"/>
      <c r="L152" s="99"/>
      <c r="M152" s="99" t="s">
        <v>633</v>
      </c>
      <c r="N152" s="99" t="s">
        <v>634</v>
      </c>
      <c r="O152" s="124">
        <f t="shared" ref="O152:O157" si="65">P152/0.7</f>
        <v>1205</v>
      </c>
      <c r="P152" s="99">
        <v>843.5</v>
      </c>
      <c r="Q152" s="99">
        <f t="shared" ref="Q152:Q157" si="66">P152</f>
        <v>843.5</v>
      </c>
      <c r="R152" s="124">
        <f t="shared" si="60"/>
        <v>995.32999999999993</v>
      </c>
      <c r="S152" s="99" t="s">
        <v>90</v>
      </c>
      <c r="T152" s="99" t="s">
        <v>75</v>
      </c>
      <c r="U152" s="118" t="s">
        <v>92</v>
      </c>
      <c r="V152" s="125">
        <v>43147</v>
      </c>
      <c r="W152" s="125">
        <f t="shared" si="61"/>
        <v>43192</v>
      </c>
      <c r="X152" s="99"/>
      <c r="Y152" s="99"/>
      <c r="Z152" s="99"/>
      <c r="AA152" s="99"/>
      <c r="AB152" s="99" t="str">
        <f t="shared" si="62"/>
        <v>Поставка автомобиля повышенной комфортности не ранее 2006 года выпуска</v>
      </c>
      <c r="AC152" s="115"/>
      <c r="AD152" s="99">
        <v>796</v>
      </c>
      <c r="AE152" s="99" t="s">
        <v>597</v>
      </c>
      <c r="AF152" s="99">
        <v>1</v>
      </c>
      <c r="AG152" s="126">
        <v>930000000</v>
      </c>
      <c r="AH152" s="99" t="s">
        <v>87</v>
      </c>
      <c r="AI152" s="125">
        <f t="shared" si="63"/>
        <v>43212</v>
      </c>
      <c r="AJ152" s="125">
        <f t="shared" si="64"/>
        <v>43212</v>
      </c>
      <c r="AK152" s="125">
        <f>AJ152+60</f>
        <v>43272</v>
      </c>
      <c r="AL152" s="99">
        <v>2018</v>
      </c>
      <c r="AM152" s="99"/>
      <c r="AN152" s="99">
        <v>2018</v>
      </c>
      <c r="AO152" s="99" t="s">
        <v>102</v>
      </c>
      <c r="AP152" s="131" t="s">
        <v>619</v>
      </c>
      <c r="AQ152" s="99" t="s">
        <v>278</v>
      </c>
      <c r="AR152" s="99">
        <v>2018</v>
      </c>
      <c r="AS152" s="99" t="s">
        <v>278</v>
      </c>
      <c r="AT152" s="99" t="s">
        <v>278</v>
      </c>
      <c r="AU152" s="99" t="s">
        <v>278</v>
      </c>
      <c r="AV152" s="99" t="s">
        <v>276</v>
      </c>
      <c r="AW152" s="99" t="s">
        <v>628</v>
      </c>
      <c r="AY152" s="129">
        <v>152</v>
      </c>
    </row>
    <row r="153" spans="1:51" s="128" customFormat="1" ht="217.5" customHeight="1">
      <c r="A153" s="137" t="s">
        <v>143</v>
      </c>
      <c r="B153" s="99" t="s">
        <v>636</v>
      </c>
      <c r="C153" s="99" t="s">
        <v>75</v>
      </c>
      <c r="D153" s="99" t="s">
        <v>76</v>
      </c>
      <c r="E153" s="99" t="s">
        <v>233</v>
      </c>
      <c r="F153" s="99">
        <v>1</v>
      </c>
      <c r="G153" s="99" t="s">
        <v>637</v>
      </c>
      <c r="H153" s="132" t="s">
        <v>638</v>
      </c>
      <c r="I153" s="99" t="s">
        <v>638</v>
      </c>
      <c r="J153" s="99">
        <v>2</v>
      </c>
      <c r="K153" s="99"/>
      <c r="L153" s="99"/>
      <c r="M153" s="99" t="s">
        <v>107</v>
      </c>
      <c r="N153" s="99" t="s">
        <v>135</v>
      </c>
      <c r="O153" s="124">
        <f t="shared" si="65"/>
        <v>4966.8914285714291</v>
      </c>
      <c r="P153" s="99">
        <v>3476.8240000000001</v>
      </c>
      <c r="Q153" s="99">
        <f t="shared" si="66"/>
        <v>3476.8240000000001</v>
      </c>
      <c r="R153" s="124">
        <f t="shared" si="60"/>
        <v>4102.6523200000001</v>
      </c>
      <c r="S153" s="99" t="s">
        <v>104</v>
      </c>
      <c r="T153" s="99" t="s">
        <v>75</v>
      </c>
      <c r="U153" s="118" t="s">
        <v>92</v>
      </c>
      <c r="V153" s="125">
        <v>43153</v>
      </c>
      <c r="W153" s="125">
        <f t="shared" si="61"/>
        <v>43198</v>
      </c>
      <c r="X153" s="99"/>
      <c r="Y153" s="99"/>
      <c r="Z153" s="99"/>
      <c r="AA153" s="99"/>
      <c r="AB153" s="99" t="str">
        <f t="shared" si="62"/>
        <v>Оказание услуг по установке ограждения</v>
      </c>
      <c r="AC153" s="115"/>
      <c r="AD153" s="99">
        <v>876</v>
      </c>
      <c r="AE153" s="99" t="s">
        <v>639</v>
      </c>
      <c r="AF153" s="99">
        <v>1</v>
      </c>
      <c r="AG153" s="126">
        <v>930000000</v>
      </c>
      <c r="AH153" s="99" t="s">
        <v>87</v>
      </c>
      <c r="AI153" s="125">
        <f t="shared" si="63"/>
        <v>43218</v>
      </c>
      <c r="AJ153" s="125">
        <f t="shared" si="64"/>
        <v>43218</v>
      </c>
      <c r="AK153" s="125">
        <f>AJ153+60</f>
        <v>43278</v>
      </c>
      <c r="AL153" s="99">
        <v>2018</v>
      </c>
      <c r="AM153" s="99"/>
      <c r="AN153" s="99">
        <v>2018</v>
      </c>
      <c r="AO153" s="99"/>
      <c r="AP153" s="99" t="s">
        <v>640</v>
      </c>
      <c r="AQ153" s="99" t="s">
        <v>278</v>
      </c>
      <c r="AR153" s="99">
        <v>2018</v>
      </c>
      <c r="AS153" s="99" t="s">
        <v>278</v>
      </c>
      <c r="AT153" s="99" t="s">
        <v>278</v>
      </c>
      <c r="AU153" s="99" t="s">
        <v>278</v>
      </c>
      <c r="AV153" s="99" t="s">
        <v>276</v>
      </c>
      <c r="AW153" s="99" t="s">
        <v>628</v>
      </c>
      <c r="AY153" s="129">
        <v>153</v>
      </c>
    </row>
    <row r="154" spans="1:51" s="128" customFormat="1" ht="217.5" customHeight="1">
      <c r="A154" s="123" t="s">
        <v>641</v>
      </c>
      <c r="B154" s="99" t="s">
        <v>642</v>
      </c>
      <c r="C154" s="99" t="s">
        <v>75</v>
      </c>
      <c r="D154" s="99" t="s">
        <v>76</v>
      </c>
      <c r="E154" s="99" t="s">
        <v>643</v>
      </c>
      <c r="F154" s="99">
        <v>1</v>
      </c>
      <c r="G154" s="99" t="s">
        <v>653</v>
      </c>
      <c r="H154" s="99" t="s">
        <v>129</v>
      </c>
      <c r="I154" s="99" t="s">
        <v>130</v>
      </c>
      <c r="J154" s="99">
        <v>2</v>
      </c>
      <c r="K154" s="99"/>
      <c r="L154" s="99"/>
      <c r="M154" s="99" t="s">
        <v>633</v>
      </c>
      <c r="N154" s="99" t="s">
        <v>135</v>
      </c>
      <c r="O154" s="124">
        <f t="shared" si="65"/>
        <v>7248.2127285714296</v>
      </c>
      <c r="P154" s="99">
        <v>5073.7489100000003</v>
      </c>
      <c r="Q154" s="99">
        <f t="shared" si="66"/>
        <v>5073.7489100000003</v>
      </c>
      <c r="R154" s="124">
        <f t="shared" si="60"/>
        <v>5987.0237138000002</v>
      </c>
      <c r="S154" s="99" t="s">
        <v>104</v>
      </c>
      <c r="T154" s="99" t="s">
        <v>75</v>
      </c>
      <c r="U154" s="118" t="s">
        <v>92</v>
      </c>
      <c r="V154" s="125">
        <v>43147</v>
      </c>
      <c r="W154" s="125">
        <f t="shared" si="61"/>
        <v>43192</v>
      </c>
      <c r="X154" s="99"/>
      <c r="Y154" s="99"/>
      <c r="Z154" s="99"/>
      <c r="AA154" s="99"/>
      <c r="AB154" s="99" t="str">
        <f t="shared" si="62"/>
        <v>Выполнение комплекса работ для технологического присоединения потребителей (ПИР и СМР)</v>
      </c>
      <c r="AC154" s="115"/>
      <c r="AD154" s="99">
        <v>876</v>
      </c>
      <c r="AE154" s="99" t="s">
        <v>627</v>
      </c>
      <c r="AF154" s="99">
        <v>1</v>
      </c>
      <c r="AG154" s="126">
        <v>930000000</v>
      </c>
      <c r="AH154" s="99" t="s">
        <v>87</v>
      </c>
      <c r="AI154" s="125">
        <f t="shared" si="63"/>
        <v>43212</v>
      </c>
      <c r="AJ154" s="125">
        <f t="shared" si="64"/>
        <v>43212</v>
      </c>
      <c r="AK154" s="125">
        <f>AJ154+120</f>
        <v>43332</v>
      </c>
      <c r="AL154" s="99">
        <v>2017</v>
      </c>
      <c r="AM154" s="99"/>
      <c r="AN154" s="99"/>
      <c r="AO154" s="99" t="s">
        <v>640</v>
      </c>
      <c r="AP154" s="103"/>
      <c r="AQ154" s="99" t="s">
        <v>278</v>
      </c>
      <c r="AR154" s="99">
        <v>2018</v>
      </c>
      <c r="AS154" s="99" t="s">
        <v>278</v>
      </c>
      <c r="AT154" s="99" t="s">
        <v>278</v>
      </c>
      <c r="AU154" s="99">
        <v>3.33</v>
      </c>
      <c r="AV154" s="99" t="s">
        <v>159</v>
      </c>
      <c r="AW154" s="99" t="s">
        <v>628</v>
      </c>
      <c r="AY154" s="129">
        <v>154</v>
      </c>
    </row>
    <row r="155" spans="1:51" s="128" customFormat="1" ht="366.75" customHeight="1">
      <c r="A155" s="123" t="s">
        <v>644</v>
      </c>
      <c r="B155" s="99" t="s">
        <v>645</v>
      </c>
      <c r="C155" s="99" t="s">
        <v>75</v>
      </c>
      <c r="D155" s="99" t="s">
        <v>76</v>
      </c>
      <c r="E155" s="99" t="s">
        <v>643</v>
      </c>
      <c r="F155" s="99">
        <v>1</v>
      </c>
      <c r="G155" s="99" t="s">
        <v>646</v>
      </c>
      <c r="H155" s="99" t="s">
        <v>129</v>
      </c>
      <c r="I155" s="99" t="s">
        <v>130</v>
      </c>
      <c r="J155" s="99">
        <v>2</v>
      </c>
      <c r="K155" s="99"/>
      <c r="L155" s="99"/>
      <c r="M155" s="132" t="s">
        <v>107</v>
      </c>
      <c r="N155" s="99" t="s">
        <v>135</v>
      </c>
      <c r="O155" s="124">
        <f t="shared" si="65"/>
        <v>810.74285714285713</v>
      </c>
      <c r="P155" s="99">
        <v>567.52</v>
      </c>
      <c r="Q155" s="99">
        <f t="shared" si="66"/>
        <v>567.52</v>
      </c>
      <c r="R155" s="124">
        <f t="shared" si="60"/>
        <v>669.67359999999996</v>
      </c>
      <c r="S155" s="99" t="s">
        <v>104</v>
      </c>
      <c r="T155" s="99" t="s">
        <v>75</v>
      </c>
      <c r="U155" s="118" t="s">
        <v>92</v>
      </c>
      <c r="V155" s="125">
        <v>43147</v>
      </c>
      <c r="W155" s="125">
        <f t="shared" si="61"/>
        <v>43192</v>
      </c>
      <c r="X155" s="99"/>
      <c r="Y155" s="99"/>
      <c r="Z155" s="99"/>
      <c r="AA155" s="99"/>
      <c r="AB155" s="99" t="str">
        <f t="shared" si="62"/>
        <v xml:space="preserve">Выполнение ПИР по реконструкции ВЛ-0,4 с применением СИП, г. Кызыл </v>
      </c>
      <c r="AC155" s="115"/>
      <c r="AD155" s="99">
        <v>876</v>
      </c>
      <c r="AE155" s="99" t="s">
        <v>627</v>
      </c>
      <c r="AF155" s="99">
        <v>1</v>
      </c>
      <c r="AG155" s="126">
        <v>930000000</v>
      </c>
      <c r="AH155" s="99" t="s">
        <v>87</v>
      </c>
      <c r="AI155" s="125">
        <f t="shared" si="63"/>
        <v>43212</v>
      </c>
      <c r="AJ155" s="125">
        <f t="shared" si="64"/>
        <v>43212</v>
      </c>
      <c r="AK155" s="125">
        <f>AJ155+90</f>
        <v>43302</v>
      </c>
      <c r="AL155" s="99">
        <v>2017</v>
      </c>
      <c r="AM155" s="99"/>
      <c r="AN155" s="99" t="s">
        <v>99</v>
      </c>
      <c r="AO155" s="138" t="s">
        <v>647</v>
      </c>
      <c r="AP155" s="127" t="s">
        <v>648</v>
      </c>
      <c r="AQ155" s="99" t="s">
        <v>278</v>
      </c>
      <c r="AR155" s="99">
        <v>2018</v>
      </c>
      <c r="AS155" s="99" t="s">
        <v>278</v>
      </c>
      <c r="AT155" s="99" t="s">
        <v>278</v>
      </c>
      <c r="AU155" s="99" t="s">
        <v>278</v>
      </c>
      <c r="AV155" s="99" t="s">
        <v>276</v>
      </c>
      <c r="AW155" s="99" t="s">
        <v>628</v>
      </c>
      <c r="AY155" s="129">
        <v>155</v>
      </c>
    </row>
    <row r="156" spans="1:51" s="128" customFormat="1" ht="217.5" customHeight="1">
      <c r="A156" s="123" t="s">
        <v>593</v>
      </c>
      <c r="B156" s="99" t="s">
        <v>656</v>
      </c>
      <c r="C156" s="99" t="s">
        <v>75</v>
      </c>
      <c r="D156" s="99" t="s">
        <v>76</v>
      </c>
      <c r="E156" s="99" t="s">
        <v>81</v>
      </c>
      <c r="F156" s="99">
        <v>1</v>
      </c>
      <c r="G156" s="99" t="s">
        <v>607</v>
      </c>
      <c r="H156" s="123" t="s">
        <v>603</v>
      </c>
      <c r="I156" s="123" t="s">
        <v>603</v>
      </c>
      <c r="J156" s="99">
        <v>1</v>
      </c>
      <c r="K156" s="99"/>
      <c r="L156" s="99"/>
      <c r="M156" s="132" t="s">
        <v>107</v>
      </c>
      <c r="N156" s="99" t="s">
        <v>280</v>
      </c>
      <c r="O156" s="124">
        <f t="shared" si="65"/>
        <v>276.02428571428572</v>
      </c>
      <c r="P156" s="99">
        <v>193.21700000000001</v>
      </c>
      <c r="Q156" s="99">
        <f t="shared" si="66"/>
        <v>193.21700000000001</v>
      </c>
      <c r="R156" s="124">
        <f>Q156*1.18</f>
        <v>227.99606</v>
      </c>
      <c r="S156" s="99" t="s">
        <v>90</v>
      </c>
      <c r="T156" s="99" t="s">
        <v>75</v>
      </c>
      <c r="U156" s="118" t="s">
        <v>92</v>
      </c>
      <c r="V156" s="125">
        <v>43153</v>
      </c>
      <c r="W156" s="125">
        <f>V156+45</f>
        <v>43198</v>
      </c>
      <c r="X156" s="99"/>
      <c r="Y156" s="99"/>
      <c r="Z156" s="99"/>
      <c r="AA156" s="99"/>
      <c r="AB156" s="99" t="str">
        <f>G156</f>
        <v>Поставка ГСМ с. Бай-Хаак</v>
      </c>
      <c r="AC156" s="115"/>
      <c r="AD156" s="99">
        <v>112</v>
      </c>
      <c r="AE156" s="99" t="s">
        <v>94</v>
      </c>
      <c r="AF156" s="99">
        <v>4700</v>
      </c>
      <c r="AG156" s="126">
        <v>930000000</v>
      </c>
      <c r="AH156" s="99" t="s">
        <v>87</v>
      </c>
      <c r="AI156" s="125">
        <f>W156+20</f>
        <v>43218</v>
      </c>
      <c r="AJ156" s="125">
        <f>AI156</f>
        <v>43218</v>
      </c>
      <c r="AK156" s="125">
        <f>AJ156+365</f>
        <v>43583</v>
      </c>
      <c r="AL156" s="99">
        <v>2018</v>
      </c>
      <c r="AM156" s="99"/>
      <c r="AN156" s="99" t="s">
        <v>99</v>
      </c>
      <c r="AO156" s="99" t="s">
        <v>604</v>
      </c>
      <c r="AP156" s="127" t="s">
        <v>605</v>
      </c>
      <c r="AQ156" s="99" t="s">
        <v>278</v>
      </c>
      <c r="AR156" s="99">
        <v>2018</v>
      </c>
      <c r="AS156" s="99" t="s">
        <v>278</v>
      </c>
      <c r="AT156" s="99" t="s">
        <v>278</v>
      </c>
      <c r="AU156" s="99" t="s">
        <v>278</v>
      </c>
      <c r="AV156" s="99" t="s">
        <v>159</v>
      </c>
      <c r="AW156" s="99" t="s">
        <v>657</v>
      </c>
      <c r="AY156" s="128">
        <v>156</v>
      </c>
    </row>
    <row r="157" spans="1:51" s="128" customFormat="1" ht="217.5" customHeight="1">
      <c r="A157" s="123" t="s">
        <v>593</v>
      </c>
      <c r="B157" s="99" t="s">
        <v>658</v>
      </c>
      <c r="C157" s="99" t="s">
        <v>75</v>
      </c>
      <c r="D157" s="99" t="s">
        <v>76</v>
      </c>
      <c r="E157" s="99" t="s">
        <v>81</v>
      </c>
      <c r="F157" s="99">
        <v>1</v>
      </c>
      <c r="G157" s="99" t="s">
        <v>613</v>
      </c>
      <c r="H157" s="123" t="s">
        <v>603</v>
      </c>
      <c r="I157" s="123" t="s">
        <v>603</v>
      </c>
      <c r="J157" s="99">
        <v>1</v>
      </c>
      <c r="K157" s="99"/>
      <c r="L157" s="99"/>
      <c r="M157" s="132" t="s">
        <v>107</v>
      </c>
      <c r="N157" s="99" t="s">
        <v>280</v>
      </c>
      <c r="O157" s="124">
        <f t="shared" si="65"/>
        <v>228.90428571428575</v>
      </c>
      <c r="P157" s="99">
        <v>160.233</v>
      </c>
      <c r="Q157" s="99">
        <f t="shared" si="66"/>
        <v>160.233</v>
      </c>
      <c r="R157" s="124">
        <f>Q157*1.18</f>
        <v>189.07494</v>
      </c>
      <c r="S157" s="99" t="s">
        <v>90</v>
      </c>
      <c r="T157" s="99" t="s">
        <v>75</v>
      </c>
      <c r="U157" s="118" t="s">
        <v>92</v>
      </c>
      <c r="V157" s="125">
        <v>43153</v>
      </c>
      <c r="W157" s="125">
        <f>V157+45</f>
        <v>43198</v>
      </c>
      <c r="X157" s="99"/>
      <c r="Y157" s="99"/>
      <c r="Z157" s="99"/>
      <c r="AA157" s="99"/>
      <c r="AB157" s="99" t="str">
        <f>G157</f>
        <v>Поставка ГСМ г.Чадан</v>
      </c>
      <c r="AC157" s="115"/>
      <c r="AD157" s="99">
        <v>112</v>
      </c>
      <c r="AE157" s="99" t="s">
        <v>94</v>
      </c>
      <c r="AF157" s="99">
        <v>3900</v>
      </c>
      <c r="AG157" s="126">
        <v>930000000</v>
      </c>
      <c r="AH157" s="99" t="s">
        <v>87</v>
      </c>
      <c r="AI157" s="125">
        <f>W157+20</f>
        <v>43218</v>
      </c>
      <c r="AJ157" s="125">
        <f>AI157</f>
        <v>43218</v>
      </c>
      <c r="AK157" s="125">
        <f>AJ157+365</f>
        <v>43583</v>
      </c>
      <c r="AL157" s="99">
        <v>2018</v>
      </c>
      <c r="AM157" s="99"/>
      <c r="AN157" s="99" t="s">
        <v>99</v>
      </c>
      <c r="AO157" s="99" t="s">
        <v>604</v>
      </c>
      <c r="AP157" s="127" t="s">
        <v>605</v>
      </c>
      <c r="AQ157" s="99" t="s">
        <v>278</v>
      </c>
      <c r="AR157" s="99">
        <v>2018</v>
      </c>
      <c r="AS157" s="99" t="s">
        <v>278</v>
      </c>
      <c r="AT157" s="99" t="s">
        <v>278</v>
      </c>
      <c r="AU157" s="99" t="s">
        <v>278</v>
      </c>
      <c r="AV157" s="99" t="s">
        <v>159</v>
      </c>
      <c r="AW157" s="99" t="s">
        <v>657</v>
      </c>
      <c r="AY157" s="128">
        <v>157</v>
      </c>
    </row>
    <row r="158" spans="1:51" s="128" customFormat="1" ht="217.5" customHeight="1">
      <c r="A158" s="123" t="s">
        <v>593</v>
      </c>
      <c r="B158" s="99" t="s">
        <v>659</v>
      </c>
      <c r="C158" s="99" t="s">
        <v>75</v>
      </c>
      <c r="D158" s="99" t="s">
        <v>76</v>
      </c>
      <c r="E158" s="99" t="s">
        <v>81</v>
      </c>
      <c r="F158" s="99">
        <v>1</v>
      </c>
      <c r="G158" s="99" t="s">
        <v>660</v>
      </c>
      <c r="H158" s="130" t="s">
        <v>673</v>
      </c>
      <c r="I158" s="130" t="s">
        <v>673</v>
      </c>
      <c r="J158" s="99">
        <v>1</v>
      </c>
      <c r="K158" s="99"/>
      <c r="L158" s="99"/>
      <c r="M158" s="132" t="s">
        <v>107</v>
      </c>
      <c r="N158" s="99" t="s">
        <v>280</v>
      </c>
      <c r="O158" s="124">
        <f>P158/0.7</f>
        <v>2655.0714285714289</v>
      </c>
      <c r="P158" s="99">
        <v>1858.55</v>
      </c>
      <c r="Q158" s="99">
        <v>1858.55</v>
      </c>
      <c r="R158" s="124">
        <f>Q158*1.18</f>
        <v>2193.0889999999999</v>
      </c>
      <c r="S158" s="99" t="s">
        <v>90</v>
      </c>
      <c r="T158" s="99" t="s">
        <v>75</v>
      </c>
      <c r="U158" s="118" t="s">
        <v>92</v>
      </c>
      <c r="V158" s="125">
        <v>43153</v>
      </c>
      <c r="W158" s="125">
        <f>V158+45</f>
        <v>43198</v>
      </c>
      <c r="X158" s="99"/>
      <c r="Y158" s="99"/>
      <c r="Z158" s="99"/>
      <c r="AA158" s="99"/>
      <c r="AB158" s="99" t="str">
        <f>G158</f>
        <v xml:space="preserve">Поставка опор деревянных непропитанных ошкуренных 11м                  </v>
      </c>
      <c r="AC158" s="115"/>
      <c r="AD158" s="99">
        <v>796</v>
      </c>
      <c r="AE158" s="99" t="s">
        <v>597</v>
      </c>
      <c r="AF158" s="99">
        <v>562</v>
      </c>
      <c r="AG158" s="126">
        <v>930000000</v>
      </c>
      <c r="AH158" s="99" t="s">
        <v>87</v>
      </c>
      <c r="AI158" s="125">
        <f>W158+20</f>
        <v>43218</v>
      </c>
      <c r="AJ158" s="125">
        <f>AI158</f>
        <v>43218</v>
      </c>
      <c r="AK158" s="125">
        <f>AJ158+30</f>
        <v>43248</v>
      </c>
      <c r="AL158" s="99">
        <v>2018</v>
      </c>
      <c r="AM158" s="99"/>
      <c r="AN158" s="99" t="s">
        <v>99</v>
      </c>
      <c r="AO158" s="99" t="s">
        <v>137</v>
      </c>
      <c r="AP158" s="99" t="s">
        <v>661</v>
      </c>
      <c r="AQ158" s="99" t="s">
        <v>278</v>
      </c>
      <c r="AR158" s="99">
        <v>2018</v>
      </c>
      <c r="AS158" s="99" t="s">
        <v>278</v>
      </c>
      <c r="AT158" s="99" t="s">
        <v>278</v>
      </c>
      <c r="AU158" s="99" t="s">
        <v>278</v>
      </c>
      <c r="AV158" s="99" t="s">
        <v>159</v>
      </c>
      <c r="AW158" s="99" t="s">
        <v>662</v>
      </c>
      <c r="AY158" s="128">
        <v>158</v>
      </c>
    </row>
    <row r="159" spans="1:51" s="128" customFormat="1" ht="217.5" customHeight="1">
      <c r="A159" s="123" t="s">
        <v>593</v>
      </c>
      <c r="B159" s="99" t="s">
        <v>663</v>
      </c>
      <c r="C159" s="99" t="s">
        <v>75</v>
      </c>
      <c r="D159" s="99" t="s">
        <v>76</v>
      </c>
      <c r="E159" s="99" t="s">
        <v>81</v>
      </c>
      <c r="F159" s="99">
        <v>1</v>
      </c>
      <c r="G159" s="99" t="s">
        <v>664</v>
      </c>
      <c r="H159" s="123" t="s">
        <v>132</v>
      </c>
      <c r="I159" s="123" t="s">
        <v>132</v>
      </c>
      <c r="J159" s="99">
        <v>1</v>
      </c>
      <c r="K159" s="99"/>
      <c r="L159" s="99"/>
      <c r="M159" s="132" t="s">
        <v>107</v>
      </c>
      <c r="N159" s="99" t="s">
        <v>596</v>
      </c>
      <c r="O159" s="124">
        <f>P159/0.7</f>
        <v>9511.2142857142862</v>
      </c>
      <c r="P159" s="99">
        <v>6657.85</v>
      </c>
      <c r="Q159" s="99">
        <f>P159</f>
        <v>6657.85</v>
      </c>
      <c r="R159" s="124">
        <f>Q159*1.18</f>
        <v>7856.2629999999999</v>
      </c>
      <c r="S159" s="99" t="s">
        <v>104</v>
      </c>
      <c r="T159" s="99" t="s">
        <v>75</v>
      </c>
      <c r="U159" s="118" t="s">
        <v>92</v>
      </c>
      <c r="V159" s="125">
        <v>43153</v>
      </c>
      <c r="W159" s="125">
        <f>V159+45</f>
        <v>43198</v>
      </c>
      <c r="X159" s="99"/>
      <c r="Y159" s="99"/>
      <c r="Z159" s="99"/>
      <c r="AA159" s="99"/>
      <c r="AB159" s="99" t="str">
        <f>G159</f>
        <v xml:space="preserve">Поставка вакуумных реклоузеров 6-10 кВ для установки на ВЛ 6-10 кВ               </v>
      </c>
      <c r="AC159" s="115"/>
      <c r="AD159" s="99">
        <v>796</v>
      </c>
      <c r="AE159" s="99" t="s">
        <v>597</v>
      </c>
      <c r="AF159" s="99">
        <v>5</v>
      </c>
      <c r="AG159" s="126">
        <v>930000000</v>
      </c>
      <c r="AH159" s="99" t="s">
        <v>87</v>
      </c>
      <c r="AI159" s="125">
        <f>W159+20</f>
        <v>43218</v>
      </c>
      <c r="AJ159" s="125">
        <f>AI159</f>
        <v>43218</v>
      </c>
      <c r="AK159" s="125">
        <f>AJ159+90</f>
        <v>43308</v>
      </c>
      <c r="AL159" s="99">
        <v>2018</v>
      </c>
      <c r="AM159" s="99"/>
      <c r="AN159" s="99">
        <v>2018</v>
      </c>
      <c r="AO159" s="99" t="s">
        <v>665</v>
      </c>
      <c r="AP159" s="127" t="s">
        <v>666</v>
      </c>
      <c r="AQ159" s="99" t="s">
        <v>278</v>
      </c>
      <c r="AR159" s="99">
        <v>2018</v>
      </c>
      <c r="AS159" s="99" t="s">
        <v>278</v>
      </c>
      <c r="AT159" s="99" t="s">
        <v>278</v>
      </c>
      <c r="AU159" s="99" t="s">
        <v>278</v>
      </c>
      <c r="AV159" s="99" t="s">
        <v>174</v>
      </c>
      <c r="AW159" s="99" t="s">
        <v>662</v>
      </c>
      <c r="AY159" s="128">
        <v>159</v>
      </c>
    </row>
    <row r="160" spans="1:51" s="128" customFormat="1" ht="217.5" customHeight="1">
      <c r="A160" s="123" t="s">
        <v>593</v>
      </c>
      <c r="B160" s="99" t="s">
        <v>667</v>
      </c>
      <c r="C160" s="99" t="s">
        <v>75</v>
      </c>
      <c r="D160" s="99" t="s">
        <v>76</v>
      </c>
      <c r="E160" s="99" t="s">
        <v>81</v>
      </c>
      <c r="F160" s="99">
        <v>1</v>
      </c>
      <c r="G160" s="99" t="s">
        <v>668</v>
      </c>
      <c r="H160" s="123" t="s">
        <v>669</v>
      </c>
      <c r="I160" s="123" t="s">
        <v>670</v>
      </c>
      <c r="J160" s="99">
        <v>1</v>
      </c>
      <c r="K160" s="99"/>
      <c r="L160" s="99"/>
      <c r="M160" s="99" t="s">
        <v>633</v>
      </c>
      <c r="N160" s="99" t="s">
        <v>596</v>
      </c>
      <c r="O160" s="124">
        <f>P160/0.7</f>
        <v>4851.5800000000008</v>
      </c>
      <c r="P160" s="99">
        <v>3396.1060000000002</v>
      </c>
      <c r="Q160" s="99">
        <f>P160</f>
        <v>3396.1060000000002</v>
      </c>
      <c r="R160" s="124">
        <f>Q160*1.18</f>
        <v>4007.40508</v>
      </c>
      <c r="S160" s="99" t="s">
        <v>90</v>
      </c>
      <c r="T160" s="99" t="s">
        <v>75</v>
      </c>
      <c r="U160" s="118" t="s">
        <v>92</v>
      </c>
      <c r="V160" s="125">
        <v>43153</v>
      </c>
      <c r="W160" s="125">
        <f>V160+45</f>
        <v>43198</v>
      </c>
      <c r="X160" s="99"/>
      <c r="Y160" s="99"/>
      <c r="Z160" s="99"/>
      <c r="AA160" s="99"/>
      <c r="AB160" s="99" t="str">
        <f>G160</f>
        <v>Поставка КТП с ТМГ</v>
      </c>
      <c r="AC160" s="115"/>
      <c r="AD160" s="99">
        <v>796</v>
      </c>
      <c r="AE160" s="99" t="s">
        <v>597</v>
      </c>
      <c r="AF160" s="99">
        <v>12</v>
      </c>
      <c r="AG160" s="126">
        <v>930000000</v>
      </c>
      <c r="AH160" s="99" t="s">
        <v>87</v>
      </c>
      <c r="AI160" s="125">
        <f>W160+20</f>
        <v>43218</v>
      </c>
      <c r="AJ160" s="125">
        <f>AI160</f>
        <v>43218</v>
      </c>
      <c r="AK160" s="125">
        <f>AJ160+60</f>
        <v>43278</v>
      </c>
      <c r="AL160" s="99">
        <v>2018</v>
      </c>
      <c r="AM160" s="99"/>
      <c r="AN160" s="99"/>
      <c r="AO160" s="99" t="s">
        <v>671</v>
      </c>
      <c r="AP160" s="127"/>
      <c r="AQ160" s="99" t="s">
        <v>278</v>
      </c>
      <c r="AR160" s="99">
        <v>2018</v>
      </c>
      <c r="AS160" s="99" t="s">
        <v>278</v>
      </c>
      <c r="AT160" s="99" t="s">
        <v>278</v>
      </c>
      <c r="AU160" s="99" t="s">
        <v>278</v>
      </c>
      <c r="AV160" s="99" t="s">
        <v>159</v>
      </c>
      <c r="AW160" s="99" t="s">
        <v>662</v>
      </c>
      <c r="AY160" s="128">
        <v>160</v>
      </c>
    </row>
    <row r="161" spans="1:5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Y161" s="128">
        <v>161</v>
      </c>
    </row>
    <row r="162" spans="1:5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Y162" s="128">
        <v>162</v>
      </c>
    </row>
    <row r="163" spans="1:5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Y163" s="128">
        <v>163</v>
      </c>
    </row>
    <row r="164" spans="1:5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Y164" s="128">
        <v>164</v>
      </c>
    </row>
    <row r="165" spans="1:5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Y165" s="128">
        <v>165</v>
      </c>
    </row>
    <row r="166" spans="1:5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Y166" s="128">
        <v>166</v>
      </c>
    </row>
    <row r="167" spans="1:5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Y167" s="128">
        <v>167</v>
      </c>
    </row>
    <row r="168" spans="1:5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Y168" s="128">
        <v>168</v>
      </c>
    </row>
    <row r="169" spans="1:5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Y169" s="128">
        <v>169</v>
      </c>
    </row>
    <row r="170" spans="1:5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Y170" s="128">
        <v>170</v>
      </c>
    </row>
    <row r="171" spans="1:5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Y171" s="128">
        <v>171</v>
      </c>
    </row>
    <row r="172" spans="1:5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Y172" s="128">
        <v>172</v>
      </c>
    </row>
    <row r="173" spans="1:5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Y173" s="128">
        <v>173</v>
      </c>
    </row>
    <row r="174" spans="1:5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Y174" s="128">
        <v>174</v>
      </c>
    </row>
    <row r="175" spans="1:5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Y175" s="128">
        <v>175</v>
      </c>
    </row>
    <row r="176" spans="1:5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Y176" s="128">
        <v>176</v>
      </c>
    </row>
    <row r="177" spans="1:5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Y177" s="128">
        <v>177</v>
      </c>
    </row>
    <row r="178" spans="1:5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Y178" s="128">
        <v>178</v>
      </c>
    </row>
    <row r="179" spans="1:5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Y179" s="128">
        <v>179</v>
      </c>
    </row>
    <row r="180" spans="1:5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Y180" s="128">
        <v>180</v>
      </c>
    </row>
    <row r="181" spans="1:5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Y181" s="128">
        <v>181</v>
      </c>
    </row>
    <row r="182" spans="1:5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Y182" s="128">
        <v>182</v>
      </c>
    </row>
    <row r="183" spans="1:5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Y183" s="128">
        <v>183</v>
      </c>
    </row>
    <row r="184" spans="1:5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Y184" s="128">
        <v>184</v>
      </c>
    </row>
    <row r="185" spans="1:5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Y185" s="128">
        <v>185</v>
      </c>
    </row>
    <row r="186" spans="1:5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Y186" s="128">
        <v>186</v>
      </c>
    </row>
    <row r="187" spans="1:5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Y187" s="128">
        <v>187</v>
      </c>
    </row>
    <row r="188" spans="1:5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Y188" s="128">
        <v>188</v>
      </c>
    </row>
    <row r="189" spans="1:5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Y189" s="128">
        <v>189</v>
      </c>
    </row>
    <row r="190" spans="1:5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Y190" s="128">
        <v>190</v>
      </c>
    </row>
    <row r="191" spans="1:5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Y191" s="128">
        <v>191</v>
      </c>
    </row>
    <row r="192" spans="1:5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Y192" s="128">
        <v>192</v>
      </c>
    </row>
    <row r="193" spans="1:5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Y193" s="128">
        <v>193</v>
      </c>
    </row>
    <row r="194" spans="1:5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Y194" s="128">
        <v>194</v>
      </c>
    </row>
    <row r="195" spans="1:5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Y195" s="128">
        <v>195</v>
      </c>
    </row>
    <row r="196" spans="1:5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Y196" s="128">
        <v>196</v>
      </c>
    </row>
    <row r="197" spans="1:5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Y197" s="128">
        <v>197</v>
      </c>
    </row>
    <row r="198" spans="1:5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Y198" s="128">
        <v>198</v>
      </c>
    </row>
    <row r="199" spans="1:5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Y199" s="128">
        <v>199</v>
      </c>
    </row>
    <row r="200" spans="1:5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Y200" s="128">
        <v>200</v>
      </c>
    </row>
    <row r="201" spans="1:5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Y201" s="128">
        <v>201</v>
      </c>
    </row>
    <row r="202" spans="1:5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Y202" s="128">
        <v>202</v>
      </c>
    </row>
    <row r="203" spans="1:5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Y203" s="128">
        <v>203</v>
      </c>
    </row>
    <row r="204" spans="1:5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Y204" s="128">
        <v>204</v>
      </c>
    </row>
    <row r="205" spans="1:5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Y205" s="128">
        <v>205</v>
      </c>
    </row>
    <row r="206" spans="1:5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Y206" s="128">
        <v>206</v>
      </c>
    </row>
    <row r="207" spans="1:5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Y207" s="128">
        <v>207</v>
      </c>
    </row>
    <row r="208" spans="1:5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Y208" s="128">
        <v>208</v>
      </c>
    </row>
    <row r="209" spans="1:5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Y209" s="128">
        <v>209</v>
      </c>
    </row>
    <row r="210" spans="1:5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156"/>
      <c r="AY210" s="109"/>
    </row>
    <row r="211" spans="1:5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156"/>
      <c r="AY211" s="28"/>
    </row>
    <row r="212" spans="1:5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156"/>
      <c r="AY212" s="109"/>
    </row>
    <row r="213" spans="1:5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156"/>
      <c r="AY213" s="28"/>
    </row>
    <row r="214" spans="1:5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156"/>
      <c r="AY214" s="109"/>
    </row>
    <row r="215" spans="1:5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156"/>
      <c r="AY215" s="28"/>
    </row>
    <row r="216" spans="1:5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156"/>
      <c r="AY216" s="109"/>
    </row>
    <row r="217" spans="1:5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156"/>
      <c r="AY217" s="28"/>
    </row>
    <row r="218" spans="1:5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156"/>
      <c r="AY218" s="109"/>
    </row>
    <row r="219" spans="1:5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156"/>
      <c r="AY219" s="28"/>
    </row>
    <row r="220" spans="1:5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156"/>
    </row>
    <row r="221" spans="1:5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156"/>
    </row>
    <row r="222" spans="1:5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156"/>
    </row>
    <row r="223" spans="1:5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156"/>
    </row>
    <row r="224" spans="1:5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156"/>
    </row>
    <row r="225" spans="1:49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156"/>
    </row>
    <row r="226" spans="1:49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156"/>
    </row>
    <row r="227" spans="1:49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156"/>
    </row>
    <row r="228" spans="1:49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156"/>
    </row>
    <row r="229" spans="1:49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156"/>
    </row>
    <row r="230" spans="1:49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156"/>
    </row>
    <row r="231" spans="1:49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156"/>
    </row>
    <row r="232" spans="1:49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156"/>
    </row>
    <row r="233" spans="1:49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156"/>
    </row>
    <row r="234" spans="1:49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156"/>
    </row>
    <row r="235" spans="1:49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156"/>
    </row>
    <row r="236" spans="1:49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156"/>
    </row>
    <row r="237" spans="1:49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156"/>
    </row>
    <row r="238" spans="1:49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156"/>
    </row>
    <row r="239" spans="1:49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156"/>
    </row>
    <row r="240" spans="1:49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156"/>
    </row>
    <row r="241" spans="1:49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156"/>
    </row>
    <row r="242" spans="1:49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156"/>
    </row>
    <row r="243" spans="1:49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156"/>
    </row>
    <row r="244" spans="1:49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156"/>
    </row>
    <row r="245" spans="1:49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156"/>
    </row>
    <row r="246" spans="1:49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156"/>
    </row>
    <row r="247" spans="1:49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156"/>
    </row>
    <row r="248" spans="1:49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156"/>
    </row>
    <row r="249" spans="1:49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156"/>
    </row>
    <row r="250" spans="1:49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156"/>
    </row>
    <row r="251" spans="1:49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156"/>
    </row>
    <row r="252" spans="1:49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156"/>
    </row>
    <row r="253" spans="1:49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156"/>
    </row>
    <row r="254" spans="1:49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156"/>
    </row>
    <row r="255" spans="1:49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156"/>
    </row>
    <row r="256" spans="1:49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156"/>
    </row>
    <row r="257" spans="1:49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156"/>
    </row>
    <row r="258" spans="1:49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156"/>
    </row>
    <row r="259" spans="1:49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156"/>
    </row>
    <row r="260" spans="1:49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156"/>
    </row>
    <row r="261" spans="1:49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156"/>
    </row>
    <row r="262" spans="1:49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156"/>
    </row>
    <row r="263" spans="1:49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156"/>
    </row>
    <row r="264" spans="1:49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156"/>
    </row>
    <row r="265" spans="1:49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156"/>
    </row>
    <row r="266" spans="1:49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156"/>
    </row>
    <row r="267" spans="1:49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156"/>
    </row>
    <row r="268" spans="1:49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156"/>
    </row>
    <row r="269" spans="1:49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156"/>
    </row>
    <row r="270" spans="1:49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156"/>
    </row>
    <row r="271" spans="1:49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156"/>
    </row>
    <row r="272" spans="1:49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156"/>
    </row>
    <row r="273" spans="1:49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156"/>
    </row>
    <row r="274" spans="1:49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156"/>
    </row>
    <row r="275" spans="1:49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156"/>
    </row>
    <row r="276" spans="1:49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156"/>
    </row>
    <row r="277" spans="1:49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156"/>
    </row>
    <row r="278" spans="1:49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156"/>
    </row>
    <row r="279" spans="1:49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156"/>
    </row>
    <row r="280" spans="1:49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156"/>
    </row>
    <row r="281" spans="1:49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156"/>
    </row>
    <row r="282" spans="1:49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156"/>
    </row>
    <row r="283" spans="1:49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156"/>
    </row>
    <row r="284" spans="1:49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156"/>
    </row>
    <row r="285" spans="1:49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156"/>
    </row>
    <row r="286" spans="1:49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156"/>
    </row>
    <row r="287" spans="1:49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156"/>
    </row>
    <row r="288" spans="1:49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156"/>
    </row>
    <row r="289" spans="1:49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156"/>
    </row>
    <row r="290" spans="1:49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156"/>
    </row>
    <row r="291" spans="1:49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156"/>
    </row>
    <row r="292" spans="1:49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156"/>
    </row>
    <row r="293" spans="1:49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156"/>
    </row>
    <row r="294" spans="1:49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156"/>
    </row>
    <row r="295" spans="1:49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156"/>
    </row>
    <row r="296" spans="1:49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156"/>
    </row>
    <row r="297" spans="1:49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156"/>
    </row>
    <row r="298" spans="1:49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156"/>
    </row>
    <row r="299" spans="1:49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156"/>
    </row>
    <row r="300" spans="1:49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156"/>
    </row>
    <row r="301" spans="1:49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156"/>
    </row>
    <row r="302" spans="1:49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156"/>
    </row>
    <row r="303" spans="1:49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156"/>
    </row>
    <row r="304" spans="1:49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156"/>
    </row>
    <row r="305" spans="1:49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156"/>
    </row>
    <row r="306" spans="1:49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156"/>
    </row>
    <row r="307" spans="1:49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156"/>
    </row>
    <row r="308" spans="1:49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156"/>
    </row>
    <row r="309" spans="1:49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156"/>
    </row>
    <row r="310" spans="1:49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156"/>
    </row>
    <row r="311" spans="1:49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156"/>
    </row>
    <row r="312" spans="1:49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156"/>
    </row>
    <row r="313" spans="1:49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156"/>
    </row>
    <row r="314" spans="1:49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156"/>
    </row>
    <row r="315" spans="1:49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156"/>
    </row>
    <row r="316" spans="1:49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156"/>
    </row>
    <row r="317" spans="1:49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156"/>
    </row>
    <row r="318" spans="1:49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156"/>
    </row>
    <row r="319" spans="1:49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156"/>
    </row>
    <row r="320" spans="1:49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156"/>
    </row>
    <row r="321" spans="1:49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156"/>
    </row>
    <row r="322" spans="1:49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156"/>
    </row>
    <row r="323" spans="1:49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156"/>
    </row>
    <row r="324" spans="1:49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156"/>
    </row>
    <row r="325" spans="1:49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156"/>
    </row>
    <row r="326" spans="1:49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156"/>
    </row>
    <row r="327" spans="1:49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156"/>
    </row>
    <row r="328" spans="1:49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156"/>
    </row>
    <row r="329" spans="1:49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156"/>
    </row>
    <row r="330" spans="1:49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156"/>
    </row>
    <row r="331" spans="1:49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156"/>
    </row>
    <row r="332" spans="1:49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156"/>
    </row>
    <row r="333" spans="1:49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156"/>
    </row>
    <row r="334" spans="1:49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156"/>
    </row>
    <row r="335" spans="1:49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156"/>
    </row>
    <row r="336" spans="1:49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156"/>
    </row>
    <row r="337" spans="1:49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156"/>
    </row>
    <row r="338" spans="1:49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156"/>
    </row>
    <row r="339" spans="1:49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156"/>
    </row>
    <row r="340" spans="1:49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156"/>
    </row>
    <row r="341" spans="1:49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156"/>
    </row>
    <row r="342" spans="1:49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156"/>
    </row>
    <row r="343" spans="1:49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156"/>
    </row>
    <row r="344" spans="1:49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156"/>
    </row>
    <row r="345" spans="1:49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156"/>
    </row>
    <row r="346" spans="1:49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156"/>
    </row>
    <row r="347" spans="1:49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156"/>
    </row>
    <row r="348" spans="1:49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156"/>
    </row>
    <row r="349" spans="1:49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156"/>
    </row>
    <row r="350" spans="1:49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156"/>
    </row>
    <row r="351" spans="1:49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156"/>
    </row>
    <row r="352" spans="1:49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156"/>
    </row>
    <row r="353" spans="1:49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156"/>
    </row>
    <row r="354" spans="1:49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156"/>
    </row>
    <row r="355" spans="1:49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156"/>
    </row>
    <row r="356" spans="1:49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156"/>
    </row>
    <row r="357" spans="1:49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156"/>
    </row>
    <row r="358" spans="1:49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156"/>
    </row>
    <row r="359" spans="1:49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156"/>
    </row>
    <row r="360" spans="1:49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156"/>
    </row>
    <row r="361" spans="1:49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156"/>
    </row>
    <row r="362" spans="1:49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156"/>
    </row>
    <row r="363" spans="1:49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156"/>
    </row>
    <row r="364" spans="1:49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156"/>
    </row>
    <row r="365" spans="1:49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156"/>
    </row>
    <row r="366" spans="1:49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156"/>
    </row>
    <row r="367" spans="1:49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156"/>
    </row>
    <row r="368" spans="1:49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156"/>
    </row>
    <row r="369" spans="1:49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156"/>
    </row>
    <row r="370" spans="1:49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156"/>
    </row>
    <row r="371" spans="1:49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156"/>
    </row>
    <row r="372" spans="1:49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156"/>
    </row>
    <row r="373" spans="1:49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156"/>
    </row>
    <row r="374" spans="1:49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156"/>
    </row>
    <row r="375" spans="1:49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156"/>
    </row>
    <row r="376" spans="1:49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156"/>
    </row>
    <row r="377" spans="1:49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156"/>
    </row>
    <row r="378" spans="1:49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156"/>
    </row>
    <row r="379" spans="1:49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156"/>
    </row>
    <row r="380" spans="1:49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156"/>
    </row>
    <row r="381" spans="1:49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156"/>
    </row>
    <row r="382" spans="1:49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156"/>
    </row>
    <row r="383" spans="1:49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156"/>
    </row>
    <row r="384" spans="1:49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156"/>
    </row>
    <row r="385" spans="1:49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156"/>
    </row>
    <row r="386" spans="1:49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156"/>
    </row>
    <row r="387" spans="1:49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156"/>
    </row>
    <row r="388" spans="1:49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156"/>
    </row>
    <row r="389" spans="1:49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156"/>
    </row>
    <row r="390" spans="1:49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156"/>
    </row>
    <row r="391" spans="1:49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156"/>
    </row>
    <row r="392" spans="1:49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156"/>
    </row>
    <row r="393" spans="1:49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156"/>
    </row>
    <row r="394" spans="1:49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156"/>
    </row>
    <row r="395" spans="1:49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156"/>
    </row>
    <row r="396" spans="1:49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156"/>
    </row>
    <row r="397" spans="1:49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156"/>
    </row>
    <row r="398" spans="1:49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156"/>
    </row>
    <row r="399" spans="1:49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156"/>
    </row>
    <row r="400" spans="1:49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156"/>
    </row>
    <row r="401" spans="1:49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156"/>
    </row>
    <row r="402" spans="1:49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156"/>
    </row>
    <row r="403" spans="1:49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156"/>
    </row>
    <row r="404" spans="1:49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156"/>
    </row>
    <row r="405" spans="1:49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156"/>
    </row>
    <row r="406" spans="1:49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156"/>
    </row>
    <row r="407" spans="1:49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156"/>
    </row>
    <row r="408" spans="1:49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156"/>
    </row>
    <row r="409" spans="1:49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156"/>
    </row>
    <row r="410" spans="1:49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156"/>
    </row>
    <row r="411" spans="1:49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156"/>
    </row>
    <row r="412" spans="1:49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156"/>
    </row>
    <row r="413" spans="1:49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156"/>
    </row>
    <row r="414" spans="1:49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156"/>
    </row>
    <row r="415" spans="1:49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156"/>
    </row>
    <row r="416" spans="1:49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156"/>
    </row>
    <row r="417" spans="1:49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156"/>
    </row>
    <row r="418" spans="1:49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156"/>
    </row>
    <row r="419" spans="1:49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156"/>
    </row>
    <row r="420" spans="1:49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156"/>
    </row>
    <row r="421" spans="1:49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156"/>
    </row>
    <row r="422" spans="1:49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156"/>
    </row>
    <row r="423" spans="1:49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156"/>
    </row>
    <row r="424" spans="1:49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156"/>
    </row>
    <row r="425" spans="1:49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156"/>
    </row>
    <row r="426" spans="1:49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156"/>
    </row>
    <row r="427" spans="1:49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156"/>
    </row>
    <row r="428" spans="1:49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156"/>
    </row>
    <row r="429" spans="1:49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156"/>
    </row>
    <row r="430" spans="1:49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156"/>
    </row>
    <row r="431" spans="1:49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156"/>
    </row>
    <row r="432" spans="1:49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156"/>
    </row>
    <row r="433" spans="1:49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156"/>
    </row>
    <row r="434" spans="1:49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156"/>
    </row>
    <row r="435" spans="1:49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156"/>
    </row>
    <row r="436" spans="1:49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156"/>
    </row>
    <row r="437" spans="1:49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156"/>
    </row>
    <row r="438" spans="1:49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156"/>
    </row>
    <row r="439" spans="1:49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156"/>
    </row>
    <row r="440" spans="1:49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156"/>
    </row>
    <row r="441" spans="1:49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156"/>
    </row>
    <row r="442" spans="1:49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156"/>
    </row>
    <row r="443" spans="1:49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156"/>
    </row>
    <row r="444" spans="1:49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156"/>
    </row>
    <row r="445" spans="1:49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156"/>
    </row>
    <row r="446" spans="1:49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156"/>
    </row>
    <row r="447" spans="1:49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156"/>
    </row>
    <row r="448" spans="1:49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156"/>
    </row>
    <row r="449" spans="1:49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156"/>
    </row>
    <row r="450" spans="1:49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156"/>
    </row>
    <row r="451" spans="1:49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156"/>
    </row>
    <row r="452" spans="1:49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156"/>
    </row>
    <row r="453" spans="1:49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156"/>
    </row>
    <row r="454" spans="1:49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156"/>
    </row>
    <row r="455" spans="1:49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156"/>
    </row>
    <row r="456" spans="1:49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156"/>
    </row>
    <row r="457" spans="1:49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156"/>
    </row>
    <row r="458" spans="1:49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156"/>
    </row>
    <row r="459" spans="1:49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156"/>
    </row>
    <row r="460" spans="1:49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156"/>
    </row>
    <row r="461" spans="1:49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156"/>
    </row>
    <row r="462" spans="1:49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156"/>
    </row>
    <row r="463" spans="1:49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156"/>
    </row>
    <row r="464" spans="1:49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156"/>
    </row>
    <row r="465" spans="1:49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156"/>
    </row>
    <row r="466" spans="1:49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156"/>
    </row>
    <row r="467" spans="1:49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156"/>
    </row>
    <row r="468" spans="1:49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156"/>
    </row>
    <row r="469" spans="1:49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156"/>
    </row>
    <row r="470" spans="1:49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156"/>
    </row>
    <row r="471" spans="1:49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156"/>
    </row>
    <row r="472" spans="1:49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156"/>
    </row>
    <row r="473" spans="1:49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156"/>
    </row>
    <row r="474" spans="1:49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156"/>
    </row>
    <row r="475" spans="1:49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156"/>
    </row>
    <row r="476" spans="1:49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156"/>
    </row>
    <row r="477" spans="1:49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156"/>
    </row>
    <row r="478" spans="1:49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156"/>
    </row>
    <row r="479" spans="1:49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156"/>
    </row>
    <row r="480" spans="1:49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156"/>
    </row>
    <row r="481" spans="1:49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156"/>
    </row>
    <row r="482" spans="1:49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156"/>
    </row>
    <row r="483" spans="1:49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156"/>
    </row>
    <row r="484" spans="1:49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156"/>
    </row>
    <row r="485" spans="1:49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156"/>
    </row>
    <row r="486" spans="1:49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156"/>
    </row>
    <row r="487" spans="1:49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156"/>
    </row>
    <row r="488" spans="1:49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156"/>
    </row>
    <row r="489" spans="1:49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156"/>
    </row>
    <row r="490" spans="1:49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156"/>
    </row>
    <row r="491" spans="1:49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156"/>
    </row>
    <row r="492" spans="1:49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156"/>
    </row>
    <row r="493" spans="1:49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156"/>
    </row>
    <row r="494" spans="1:49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156"/>
    </row>
    <row r="495" spans="1:49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156"/>
    </row>
    <row r="496" spans="1:49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156"/>
    </row>
    <row r="497" spans="1:49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156"/>
    </row>
    <row r="498" spans="1:49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156"/>
    </row>
    <row r="499" spans="1:49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156"/>
    </row>
    <row r="500" spans="1:49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156"/>
    </row>
    <row r="501" spans="1:49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156"/>
    </row>
    <row r="502" spans="1:49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156"/>
    </row>
    <row r="503" spans="1:49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156"/>
    </row>
    <row r="504" spans="1:49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156"/>
    </row>
    <row r="505" spans="1:49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156"/>
    </row>
    <row r="506" spans="1:49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156"/>
    </row>
    <row r="507" spans="1:49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156"/>
    </row>
    <row r="508" spans="1:49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156"/>
    </row>
    <row r="509" spans="1:49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156"/>
    </row>
    <row r="510" spans="1:49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156"/>
    </row>
    <row r="511" spans="1:49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156"/>
    </row>
    <row r="512" spans="1:49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156"/>
    </row>
    <row r="513" spans="1:49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156"/>
    </row>
    <row r="514" spans="1:49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156"/>
    </row>
    <row r="515" spans="1:49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156"/>
    </row>
    <row r="516" spans="1:49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156"/>
    </row>
    <row r="517" spans="1:49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156"/>
    </row>
    <row r="518" spans="1:49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156"/>
    </row>
    <row r="519" spans="1:49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156"/>
    </row>
    <row r="520" spans="1:49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156"/>
    </row>
    <row r="521" spans="1:49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156"/>
    </row>
    <row r="522" spans="1:49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156"/>
    </row>
    <row r="523" spans="1:49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156"/>
    </row>
    <row r="524" spans="1:49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156"/>
    </row>
    <row r="525" spans="1:49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156"/>
    </row>
    <row r="526" spans="1:49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156"/>
    </row>
    <row r="527" spans="1:49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156"/>
    </row>
    <row r="528" spans="1:49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156"/>
    </row>
    <row r="529" spans="1:49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156"/>
    </row>
    <row r="530" spans="1:49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156"/>
    </row>
    <row r="531" spans="1:49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156"/>
    </row>
    <row r="532" spans="1:49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156"/>
    </row>
    <row r="533" spans="1:49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156"/>
    </row>
    <row r="534" spans="1:49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156"/>
    </row>
    <row r="535" spans="1:49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156"/>
    </row>
    <row r="536" spans="1:49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156"/>
    </row>
    <row r="537" spans="1:49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156"/>
    </row>
    <row r="538" spans="1:49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156"/>
    </row>
    <row r="539" spans="1:49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156"/>
    </row>
    <row r="540" spans="1:49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156"/>
    </row>
    <row r="541" spans="1:49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156"/>
    </row>
    <row r="542" spans="1:49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156"/>
    </row>
    <row r="543" spans="1:49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156"/>
    </row>
    <row r="544" spans="1:49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156"/>
    </row>
    <row r="545" spans="1:49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156"/>
    </row>
    <row r="546" spans="1:49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156"/>
    </row>
    <row r="547" spans="1:49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156"/>
    </row>
    <row r="548" spans="1:49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156"/>
    </row>
    <row r="549" spans="1:49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156"/>
    </row>
    <row r="550" spans="1:49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156"/>
    </row>
    <row r="551" spans="1:49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156"/>
    </row>
    <row r="552" spans="1:49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156"/>
    </row>
    <row r="553" spans="1:49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156"/>
    </row>
    <row r="554" spans="1:49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156"/>
    </row>
    <row r="555" spans="1:49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156"/>
    </row>
    <row r="556" spans="1:49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156"/>
    </row>
    <row r="557" spans="1:49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156"/>
    </row>
    <row r="558" spans="1:49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156"/>
    </row>
    <row r="559" spans="1:49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156"/>
    </row>
    <row r="560" spans="1:49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156"/>
    </row>
    <row r="561" spans="1:49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156"/>
    </row>
    <row r="562" spans="1:49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156"/>
    </row>
    <row r="563" spans="1:49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156"/>
    </row>
    <row r="564" spans="1:49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156"/>
    </row>
    <row r="565" spans="1:49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156"/>
    </row>
    <row r="566" spans="1:49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156"/>
    </row>
    <row r="567" spans="1:49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156"/>
    </row>
    <row r="568" spans="1:49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156"/>
    </row>
    <row r="569" spans="1:49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156"/>
    </row>
    <row r="570" spans="1:49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156"/>
    </row>
    <row r="571" spans="1:49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156"/>
    </row>
    <row r="572" spans="1:49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156"/>
    </row>
    <row r="573" spans="1:49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156"/>
    </row>
    <row r="574" spans="1:49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156"/>
    </row>
    <row r="575" spans="1:49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156"/>
    </row>
    <row r="576" spans="1:49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156"/>
    </row>
    <row r="577" spans="1:49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156"/>
    </row>
    <row r="578" spans="1:49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156"/>
    </row>
    <row r="579" spans="1:49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156"/>
    </row>
    <row r="580" spans="1:49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156"/>
    </row>
    <row r="581" spans="1:49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156"/>
    </row>
    <row r="582" spans="1:49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156"/>
    </row>
    <row r="583" spans="1:49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156"/>
    </row>
    <row r="584" spans="1:49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156"/>
    </row>
    <row r="585" spans="1:49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156"/>
    </row>
    <row r="586" spans="1:49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156"/>
    </row>
    <row r="587" spans="1:49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156"/>
    </row>
    <row r="588" spans="1:49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156"/>
    </row>
    <row r="589" spans="1:49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156"/>
    </row>
    <row r="590" spans="1:49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156"/>
    </row>
    <row r="591" spans="1:49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156"/>
    </row>
    <row r="592" spans="1:49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156"/>
    </row>
    <row r="593" spans="1:49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156"/>
    </row>
    <row r="594" spans="1:49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156"/>
    </row>
    <row r="595" spans="1:49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156"/>
    </row>
    <row r="596" spans="1:49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156"/>
    </row>
    <row r="597" spans="1:49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156"/>
    </row>
    <row r="598" spans="1:49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156"/>
    </row>
    <row r="599" spans="1:49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156"/>
    </row>
    <row r="600" spans="1:49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156"/>
    </row>
    <row r="601" spans="1:49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156"/>
    </row>
    <row r="602" spans="1:49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156"/>
    </row>
    <row r="603" spans="1:49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156"/>
    </row>
    <row r="604" spans="1:49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156"/>
    </row>
    <row r="605" spans="1:49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156"/>
    </row>
    <row r="606" spans="1:49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156"/>
    </row>
    <row r="607" spans="1:49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156"/>
    </row>
    <row r="608" spans="1:49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156"/>
    </row>
    <row r="609" spans="1:49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156"/>
    </row>
    <row r="610" spans="1:49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156"/>
    </row>
    <row r="611" spans="1:49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156"/>
    </row>
    <row r="612" spans="1:49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156"/>
    </row>
    <row r="613" spans="1:49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156"/>
    </row>
    <row r="614" spans="1:49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156"/>
    </row>
    <row r="615" spans="1:49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156"/>
    </row>
    <row r="616" spans="1:49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156"/>
    </row>
    <row r="617" spans="1:49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156"/>
    </row>
    <row r="618" spans="1:49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156"/>
    </row>
    <row r="619" spans="1:49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156"/>
    </row>
    <row r="620" spans="1:49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156"/>
    </row>
    <row r="621" spans="1:49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156"/>
    </row>
    <row r="622" spans="1:49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156"/>
    </row>
    <row r="623" spans="1:49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156"/>
    </row>
    <row r="624" spans="1:49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156"/>
    </row>
    <row r="625" spans="1:49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156"/>
    </row>
    <row r="626" spans="1:49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156"/>
    </row>
    <row r="627" spans="1:49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156"/>
    </row>
    <row r="628" spans="1:49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156"/>
    </row>
    <row r="629" spans="1:49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156"/>
    </row>
    <row r="630" spans="1:49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156"/>
    </row>
    <row r="631" spans="1:49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156"/>
    </row>
    <row r="632" spans="1:49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156"/>
    </row>
    <row r="633" spans="1:49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156"/>
    </row>
    <row r="634" spans="1:49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156"/>
    </row>
    <row r="635" spans="1:49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156"/>
    </row>
    <row r="636" spans="1:49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156"/>
    </row>
    <row r="637" spans="1:49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156"/>
    </row>
    <row r="638" spans="1:49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156"/>
    </row>
    <row r="639" spans="1:49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156"/>
    </row>
    <row r="640" spans="1:49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156"/>
    </row>
    <row r="641" spans="1:49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156"/>
    </row>
    <row r="642" spans="1:49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156"/>
    </row>
    <row r="643" spans="1:49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156"/>
    </row>
    <row r="644" spans="1:49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156"/>
    </row>
    <row r="645" spans="1:49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156"/>
    </row>
    <row r="646" spans="1:49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156"/>
    </row>
    <row r="647" spans="1:49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156"/>
    </row>
    <row r="648" spans="1:49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156"/>
    </row>
    <row r="649" spans="1:49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156"/>
    </row>
    <row r="650" spans="1:49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156"/>
    </row>
    <row r="651" spans="1:49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156"/>
    </row>
    <row r="652" spans="1:49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156"/>
    </row>
    <row r="653" spans="1:49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156"/>
    </row>
    <row r="654" spans="1:49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156"/>
    </row>
    <row r="655" spans="1:49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156"/>
    </row>
    <row r="656" spans="1:49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156"/>
    </row>
    <row r="657" spans="1:49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156"/>
    </row>
    <row r="658" spans="1:49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156"/>
    </row>
    <row r="659" spans="1:49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  <c r="AU659" s="9"/>
      <c r="AV659" s="9"/>
      <c r="AW659" s="156"/>
    </row>
    <row r="660" spans="1:49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156"/>
    </row>
    <row r="661" spans="1:49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156"/>
    </row>
    <row r="662" spans="1:49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156"/>
    </row>
    <row r="663" spans="1:49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156"/>
    </row>
    <row r="664" spans="1:49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156"/>
    </row>
    <row r="665" spans="1:49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156"/>
    </row>
    <row r="666" spans="1:49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156"/>
    </row>
    <row r="667" spans="1:49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156"/>
    </row>
    <row r="668" spans="1:49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156"/>
    </row>
    <row r="669" spans="1:49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156"/>
    </row>
    <row r="670" spans="1:49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156"/>
    </row>
    <row r="671" spans="1:49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  <c r="AV671" s="9"/>
      <c r="AW671" s="156"/>
    </row>
    <row r="672" spans="1:49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156"/>
    </row>
    <row r="673" spans="1:49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156"/>
    </row>
    <row r="674" spans="1:49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156"/>
    </row>
    <row r="675" spans="1:49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156"/>
    </row>
    <row r="676" spans="1:49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156"/>
    </row>
    <row r="677" spans="1:49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156"/>
    </row>
    <row r="678" spans="1:49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156"/>
    </row>
    <row r="679" spans="1:49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  <c r="AS679" s="9"/>
      <c r="AT679" s="9"/>
      <c r="AU679" s="9"/>
      <c r="AV679" s="9"/>
      <c r="AW679" s="156"/>
    </row>
    <row r="680" spans="1:49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156"/>
    </row>
    <row r="681" spans="1:49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156"/>
    </row>
    <row r="682" spans="1:49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156"/>
    </row>
    <row r="683" spans="1:49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156"/>
    </row>
    <row r="684" spans="1:49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156"/>
    </row>
    <row r="685" spans="1:49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156"/>
    </row>
    <row r="686" spans="1:49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156"/>
    </row>
    <row r="687" spans="1:49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156"/>
    </row>
    <row r="688" spans="1:49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156"/>
    </row>
    <row r="689" spans="1:49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156"/>
    </row>
    <row r="690" spans="1:49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156"/>
    </row>
    <row r="691" spans="1:49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156"/>
    </row>
    <row r="692" spans="1:49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156"/>
    </row>
    <row r="693" spans="1:49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156"/>
    </row>
    <row r="694" spans="1:49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156"/>
    </row>
    <row r="695" spans="1:49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156"/>
    </row>
    <row r="696" spans="1:49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  <c r="AS696" s="9"/>
      <c r="AT696" s="9"/>
      <c r="AU696" s="9"/>
      <c r="AV696" s="9"/>
      <c r="AW696" s="156"/>
    </row>
    <row r="697" spans="1:49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156"/>
    </row>
    <row r="698" spans="1:49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156"/>
    </row>
    <row r="699" spans="1:49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156"/>
    </row>
    <row r="700" spans="1:49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156"/>
    </row>
    <row r="701" spans="1:49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156"/>
    </row>
    <row r="702" spans="1:49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156"/>
    </row>
    <row r="703" spans="1:49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156"/>
    </row>
    <row r="704" spans="1:49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156"/>
    </row>
    <row r="705" spans="1:49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  <c r="AU705" s="9"/>
      <c r="AV705" s="9"/>
      <c r="AW705" s="156"/>
    </row>
    <row r="706" spans="1:49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156"/>
    </row>
    <row r="707" spans="1:49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156"/>
    </row>
    <row r="708" spans="1:49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156"/>
    </row>
    <row r="709" spans="1:49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156"/>
    </row>
    <row r="710" spans="1:49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156"/>
    </row>
    <row r="711" spans="1:49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156"/>
    </row>
    <row r="712" spans="1:49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156"/>
    </row>
    <row r="713" spans="1:49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156"/>
    </row>
    <row r="714" spans="1:49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156"/>
    </row>
    <row r="715" spans="1:49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156"/>
    </row>
    <row r="716" spans="1:49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156"/>
    </row>
    <row r="717" spans="1:49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  <c r="AU717" s="9"/>
      <c r="AV717" s="9"/>
      <c r="AW717" s="156"/>
    </row>
    <row r="718" spans="1:49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156"/>
    </row>
    <row r="719" spans="1:49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156"/>
    </row>
    <row r="720" spans="1:49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156"/>
    </row>
    <row r="721" spans="1:49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156"/>
    </row>
    <row r="722" spans="1:49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156"/>
    </row>
    <row r="723" spans="1:49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156"/>
    </row>
    <row r="724" spans="1:49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156"/>
    </row>
    <row r="725" spans="1:49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156"/>
    </row>
    <row r="726" spans="1:49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156"/>
    </row>
    <row r="727" spans="1:49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156"/>
    </row>
    <row r="728" spans="1:49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156"/>
    </row>
    <row r="729" spans="1:49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  <c r="AT729" s="9"/>
      <c r="AU729" s="9"/>
      <c r="AV729" s="9"/>
      <c r="AW729" s="156"/>
    </row>
    <row r="730" spans="1:49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156"/>
    </row>
    <row r="731" spans="1:49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156"/>
    </row>
    <row r="732" spans="1:49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156"/>
    </row>
    <row r="733" spans="1:49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156"/>
    </row>
    <row r="734" spans="1:49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156"/>
    </row>
    <row r="735" spans="1:49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156"/>
    </row>
    <row r="736" spans="1:49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156"/>
    </row>
    <row r="737" spans="1:49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156"/>
    </row>
    <row r="738" spans="1:49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156"/>
    </row>
    <row r="739" spans="1:49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156"/>
    </row>
    <row r="740" spans="1:49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156"/>
    </row>
    <row r="741" spans="1:49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156"/>
    </row>
    <row r="742" spans="1:49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156"/>
    </row>
    <row r="743" spans="1:49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156"/>
    </row>
    <row r="744" spans="1:49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156"/>
    </row>
    <row r="745" spans="1:49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156"/>
    </row>
    <row r="746" spans="1:49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156"/>
    </row>
    <row r="747" spans="1:49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156"/>
    </row>
    <row r="748" spans="1:49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156"/>
    </row>
    <row r="749" spans="1:49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156"/>
    </row>
    <row r="750" spans="1:49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156"/>
    </row>
    <row r="751" spans="1:49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9"/>
      <c r="AR751" s="9"/>
      <c r="AS751" s="9"/>
      <c r="AT751" s="9"/>
      <c r="AU751" s="9"/>
      <c r="AV751" s="9"/>
      <c r="AW751" s="156"/>
    </row>
    <row r="752" spans="1:49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156"/>
    </row>
    <row r="753" spans="1:49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156"/>
    </row>
    <row r="754" spans="1:49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156"/>
    </row>
    <row r="755" spans="1:49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156"/>
    </row>
    <row r="756" spans="1:49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156"/>
    </row>
    <row r="757" spans="1:49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156"/>
    </row>
    <row r="758" spans="1:49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156"/>
    </row>
    <row r="759" spans="1:49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156"/>
    </row>
    <row r="760" spans="1:49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156"/>
    </row>
    <row r="761" spans="1:49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156"/>
    </row>
    <row r="762" spans="1:49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156"/>
    </row>
    <row r="763" spans="1:49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156"/>
    </row>
    <row r="764" spans="1:49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156"/>
    </row>
    <row r="765" spans="1:49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156"/>
    </row>
    <row r="766" spans="1:49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156"/>
    </row>
    <row r="767" spans="1:49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156"/>
    </row>
    <row r="768" spans="1:49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156"/>
    </row>
    <row r="769" spans="1:49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156"/>
    </row>
    <row r="770" spans="1:49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156"/>
    </row>
    <row r="771" spans="1:49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156"/>
    </row>
    <row r="772" spans="1:49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156"/>
    </row>
    <row r="773" spans="1:49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156"/>
    </row>
    <row r="774" spans="1:49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156"/>
    </row>
    <row r="775" spans="1:49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156"/>
    </row>
    <row r="776" spans="1:49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  <c r="AR776" s="9"/>
      <c r="AS776" s="9"/>
      <c r="AT776" s="9"/>
      <c r="AU776" s="9"/>
      <c r="AV776" s="9"/>
      <c r="AW776" s="156"/>
    </row>
    <row r="777" spans="1:49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156"/>
    </row>
    <row r="778" spans="1:49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156"/>
    </row>
    <row r="779" spans="1:49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156"/>
    </row>
    <row r="780" spans="1:49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156"/>
    </row>
    <row r="781" spans="1:49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156"/>
    </row>
    <row r="782" spans="1:49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156"/>
    </row>
    <row r="783" spans="1:49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156"/>
    </row>
    <row r="784" spans="1:49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156"/>
    </row>
    <row r="785" spans="1:49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156"/>
    </row>
    <row r="786" spans="1:49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156"/>
    </row>
    <row r="787" spans="1:49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156"/>
    </row>
    <row r="788" spans="1:49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156"/>
    </row>
    <row r="789" spans="1:49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156"/>
    </row>
    <row r="790" spans="1:49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156"/>
    </row>
    <row r="791" spans="1:49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156"/>
    </row>
    <row r="792" spans="1:49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156"/>
    </row>
    <row r="793" spans="1:49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156"/>
    </row>
    <row r="794" spans="1:49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156"/>
    </row>
    <row r="795" spans="1:49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156"/>
    </row>
    <row r="796" spans="1:49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  <c r="AR796" s="9"/>
      <c r="AS796" s="9"/>
      <c r="AT796" s="9"/>
      <c r="AU796" s="9"/>
      <c r="AV796" s="9"/>
      <c r="AW796" s="156"/>
    </row>
    <row r="797" spans="1:49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156"/>
    </row>
    <row r="798" spans="1:49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156"/>
    </row>
    <row r="799" spans="1:49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156"/>
    </row>
    <row r="800" spans="1:49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156"/>
    </row>
    <row r="801" spans="1:49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156"/>
    </row>
    <row r="802" spans="1:49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156"/>
    </row>
    <row r="803" spans="1:49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156"/>
    </row>
    <row r="804" spans="1:49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156"/>
    </row>
    <row r="805" spans="1:49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156"/>
    </row>
    <row r="806" spans="1:49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156"/>
    </row>
    <row r="807" spans="1:49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156"/>
    </row>
    <row r="808" spans="1:49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156"/>
    </row>
    <row r="809" spans="1:49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156"/>
    </row>
    <row r="810" spans="1:49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156"/>
    </row>
    <row r="811" spans="1:49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156"/>
    </row>
    <row r="812" spans="1:49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/>
      <c r="AT812" s="9"/>
      <c r="AU812" s="9"/>
      <c r="AV812" s="9"/>
      <c r="AW812" s="156"/>
    </row>
    <row r="813" spans="1:49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156"/>
    </row>
    <row r="814" spans="1:49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156"/>
    </row>
    <row r="815" spans="1:49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156"/>
    </row>
    <row r="816" spans="1:49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156"/>
    </row>
    <row r="817" spans="1:49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156"/>
    </row>
    <row r="818" spans="1:49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156"/>
    </row>
    <row r="819" spans="1:49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156"/>
    </row>
    <row r="820" spans="1:49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156"/>
    </row>
    <row r="821" spans="1:49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156"/>
    </row>
    <row r="822" spans="1:49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156"/>
    </row>
    <row r="823" spans="1:49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9"/>
      <c r="AR823" s="9"/>
      <c r="AS823" s="9"/>
      <c r="AT823" s="9"/>
      <c r="AU823" s="9"/>
      <c r="AV823" s="9"/>
      <c r="AW823" s="156"/>
    </row>
    <row r="824" spans="1:49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156"/>
    </row>
    <row r="825" spans="1:49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156"/>
    </row>
    <row r="826" spans="1:49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  <c r="AQ826" s="9"/>
      <c r="AR826" s="9"/>
      <c r="AS826" s="9"/>
      <c r="AT826" s="9"/>
      <c r="AU826" s="9"/>
      <c r="AV826" s="9"/>
      <c r="AW826" s="156"/>
    </row>
    <row r="827" spans="1:49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156"/>
    </row>
    <row r="828" spans="1:49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156"/>
    </row>
    <row r="829" spans="1:49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9"/>
      <c r="AR829" s="9"/>
      <c r="AS829" s="9"/>
      <c r="AT829" s="9"/>
      <c r="AU829" s="9"/>
      <c r="AV829" s="9"/>
      <c r="AW829" s="156"/>
    </row>
    <row r="830" spans="1:49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156"/>
    </row>
    <row r="831" spans="1:49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156"/>
    </row>
    <row r="832" spans="1:49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  <c r="AR832" s="9"/>
      <c r="AS832" s="9"/>
      <c r="AT832" s="9"/>
      <c r="AU832" s="9"/>
      <c r="AV832" s="9"/>
      <c r="AW832" s="156"/>
    </row>
    <row r="833" spans="1:49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156"/>
    </row>
    <row r="834" spans="1:49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156"/>
    </row>
    <row r="835" spans="1:49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156"/>
    </row>
    <row r="836" spans="1:49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156"/>
    </row>
    <row r="837" spans="1:49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156"/>
    </row>
    <row r="838" spans="1:49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156"/>
    </row>
    <row r="839" spans="1:49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156"/>
    </row>
    <row r="840" spans="1:49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156"/>
    </row>
    <row r="841" spans="1:49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156"/>
    </row>
    <row r="842" spans="1:49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156"/>
    </row>
    <row r="843" spans="1:49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  <c r="AV843" s="9"/>
      <c r="AW843" s="156"/>
    </row>
    <row r="844" spans="1:49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156"/>
    </row>
    <row r="845" spans="1:49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156"/>
    </row>
    <row r="846" spans="1:49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  <c r="AQ846" s="9"/>
      <c r="AR846" s="9"/>
      <c r="AS846" s="9"/>
      <c r="AT846" s="9"/>
      <c r="AU846" s="9"/>
      <c r="AV846" s="9"/>
      <c r="AW846" s="156"/>
    </row>
    <row r="847" spans="1:49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156"/>
    </row>
    <row r="848" spans="1:49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156"/>
    </row>
    <row r="849" spans="1:49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156"/>
    </row>
    <row r="850" spans="1:49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156"/>
    </row>
    <row r="851" spans="1:49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156"/>
    </row>
    <row r="852" spans="1:49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156"/>
    </row>
    <row r="853" spans="1:49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156"/>
    </row>
    <row r="854" spans="1:49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156"/>
    </row>
    <row r="855" spans="1:49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156"/>
    </row>
    <row r="856" spans="1:49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156"/>
    </row>
    <row r="857" spans="1:49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156"/>
    </row>
    <row r="858" spans="1:49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156"/>
    </row>
    <row r="859" spans="1:49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9"/>
      <c r="AR859" s="9"/>
      <c r="AS859" s="9"/>
      <c r="AT859" s="9"/>
      <c r="AU859" s="9"/>
      <c r="AV859" s="9"/>
      <c r="AW859" s="156"/>
    </row>
    <row r="860" spans="1:49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156"/>
    </row>
    <row r="861" spans="1:49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156"/>
    </row>
    <row r="862" spans="1:49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156"/>
    </row>
    <row r="863" spans="1:49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156"/>
    </row>
    <row r="864" spans="1:49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156"/>
    </row>
    <row r="865" spans="1:49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156"/>
    </row>
    <row r="866" spans="1:49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156"/>
    </row>
    <row r="867" spans="1:49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156"/>
    </row>
    <row r="868" spans="1:49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156"/>
    </row>
    <row r="869" spans="1:49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156"/>
    </row>
    <row r="870" spans="1:49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156"/>
    </row>
    <row r="871" spans="1:49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156"/>
    </row>
    <row r="872" spans="1:49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156"/>
    </row>
    <row r="873" spans="1:49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156"/>
    </row>
    <row r="874" spans="1:49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156"/>
    </row>
    <row r="875" spans="1:49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9"/>
      <c r="AR875" s="9"/>
      <c r="AS875" s="9"/>
      <c r="AT875" s="9"/>
      <c r="AU875" s="9"/>
      <c r="AV875" s="9"/>
      <c r="AW875" s="156"/>
    </row>
    <row r="876" spans="1:49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156"/>
    </row>
    <row r="877" spans="1:49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156"/>
    </row>
    <row r="878" spans="1:49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156"/>
    </row>
    <row r="879" spans="1:49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  <c r="AV879" s="9"/>
      <c r="AW879" s="156"/>
    </row>
    <row r="880" spans="1:49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156"/>
    </row>
    <row r="881" spans="1:49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156"/>
    </row>
    <row r="882" spans="1:49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156"/>
    </row>
    <row r="883" spans="1:49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156"/>
    </row>
    <row r="884" spans="1:49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156"/>
    </row>
    <row r="885" spans="1:49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156"/>
    </row>
    <row r="886" spans="1:49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156"/>
    </row>
    <row r="887" spans="1:49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156"/>
    </row>
    <row r="888" spans="1:49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156"/>
    </row>
    <row r="889" spans="1:49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156"/>
    </row>
    <row r="890" spans="1:49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156"/>
    </row>
    <row r="891" spans="1:49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156"/>
    </row>
    <row r="892" spans="1:49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  <c r="AR892" s="9"/>
      <c r="AS892" s="9"/>
      <c r="AT892" s="9"/>
      <c r="AU892" s="9"/>
      <c r="AV892" s="9"/>
      <c r="AW892" s="156"/>
    </row>
    <row r="893" spans="1:49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156"/>
    </row>
    <row r="894" spans="1:49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156"/>
    </row>
    <row r="895" spans="1:49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156"/>
    </row>
    <row r="896" spans="1:49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156"/>
    </row>
    <row r="897" spans="1:49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156"/>
    </row>
    <row r="898" spans="1:49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156"/>
    </row>
    <row r="899" spans="1:49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156"/>
    </row>
    <row r="900" spans="1:49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156"/>
    </row>
    <row r="901" spans="1:49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156"/>
    </row>
    <row r="902" spans="1:49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156"/>
    </row>
    <row r="903" spans="1:49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156"/>
    </row>
    <row r="904" spans="1:49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156"/>
    </row>
    <row r="905" spans="1:49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156"/>
    </row>
    <row r="906" spans="1:49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156"/>
    </row>
    <row r="907" spans="1:49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156"/>
    </row>
    <row r="908" spans="1:49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156"/>
    </row>
    <row r="909" spans="1:49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9"/>
      <c r="AR909" s="9"/>
      <c r="AS909" s="9"/>
      <c r="AT909" s="9"/>
      <c r="AU909" s="9"/>
      <c r="AV909" s="9"/>
      <c r="AW909" s="156"/>
    </row>
    <row r="910" spans="1:49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156"/>
    </row>
    <row r="911" spans="1:49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156"/>
    </row>
    <row r="912" spans="1:49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156"/>
    </row>
    <row r="913" spans="1:49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156"/>
    </row>
    <row r="914" spans="1:49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  <c r="AQ914" s="9"/>
      <c r="AR914" s="9"/>
      <c r="AS914" s="9"/>
      <c r="AT914" s="9"/>
      <c r="AU914" s="9"/>
      <c r="AV914" s="9"/>
      <c r="AW914" s="156"/>
    </row>
    <row r="915" spans="1:49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156"/>
    </row>
    <row r="916" spans="1:49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156"/>
    </row>
    <row r="917" spans="1:49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156"/>
    </row>
    <row r="918" spans="1:49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156"/>
    </row>
    <row r="919" spans="1:49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  <c r="AR919" s="9"/>
      <c r="AS919" s="9"/>
      <c r="AT919" s="9"/>
      <c r="AU919" s="9"/>
      <c r="AV919" s="9"/>
      <c r="AW919" s="156"/>
    </row>
    <row r="920" spans="1:49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156"/>
    </row>
    <row r="921" spans="1:49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156"/>
    </row>
    <row r="922" spans="1:49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156"/>
    </row>
    <row r="923" spans="1:49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156"/>
    </row>
    <row r="924" spans="1:49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156"/>
    </row>
    <row r="925" spans="1:49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  <c r="AV925" s="9"/>
      <c r="AW925" s="156"/>
    </row>
    <row r="926" spans="1:49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  <c r="AU926" s="9"/>
      <c r="AV926" s="9"/>
      <c r="AW926" s="156"/>
    </row>
    <row r="927" spans="1:49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  <c r="AV927" s="9"/>
      <c r="AW927" s="156"/>
    </row>
    <row r="928" spans="1:49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  <c r="AU928" s="9"/>
      <c r="AV928" s="9"/>
      <c r="AW928" s="156"/>
    </row>
    <row r="929" spans="1:49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156"/>
    </row>
    <row r="930" spans="1:49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156"/>
    </row>
    <row r="931" spans="1:49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156"/>
    </row>
    <row r="932" spans="1:49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9"/>
      <c r="AV932" s="9"/>
      <c r="AW932" s="156"/>
    </row>
    <row r="933" spans="1:49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  <c r="AU933" s="9"/>
      <c r="AV933" s="9"/>
      <c r="AW933" s="156"/>
    </row>
    <row r="934" spans="1:49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  <c r="AU934" s="9"/>
      <c r="AV934" s="9"/>
      <c r="AW934" s="156"/>
    </row>
    <row r="935" spans="1:49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  <c r="AU935" s="9"/>
      <c r="AV935" s="9"/>
      <c r="AW935" s="156"/>
    </row>
    <row r="936" spans="1:49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  <c r="AU936" s="9"/>
      <c r="AV936" s="9"/>
      <c r="AW936" s="156"/>
    </row>
    <row r="937" spans="1:49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  <c r="AU937" s="9"/>
      <c r="AV937" s="9"/>
      <c r="AW937" s="156"/>
    </row>
    <row r="938" spans="1:49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  <c r="AU938" s="9"/>
      <c r="AV938" s="9"/>
      <c r="AW938" s="156"/>
    </row>
    <row r="939" spans="1:49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  <c r="AU939" s="9"/>
      <c r="AV939" s="9"/>
      <c r="AW939" s="156"/>
    </row>
    <row r="940" spans="1:49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  <c r="AU940" s="9"/>
      <c r="AV940" s="9"/>
      <c r="AW940" s="156"/>
    </row>
    <row r="941" spans="1:49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156"/>
    </row>
    <row r="942" spans="1:49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  <c r="AO942" s="9"/>
      <c r="AP942" s="9"/>
      <c r="AQ942" s="9"/>
      <c r="AR942" s="9"/>
      <c r="AS942" s="9"/>
      <c r="AT942" s="9"/>
      <c r="AU942" s="9"/>
      <c r="AV942" s="9"/>
      <c r="AW942" s="156"/>
    </row>
    <row r="943" spans="1:49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  <c r="AU943" s="9"/>
      <c r="AV943" s="9"/>
      <c r="AW943" s="156"/>
    </row>
    <row r="944" spans="1:49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  <c r="AU944" s="9"/>
      <c r="AV944" s="9"/>
      <c r="AW944" s="156"/>
    </row>
    <row r="945" spans="1:49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  <c r="AU945" s="9"/>
      <c r="AV945" s="9"/>
      <c r="AW945" s="156"/>
    </row>
    <row r="946" spans="1:49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  <c r="AU946" s="9"/>
      <c r="AV946" s="9"/>
      <c r="AW946" s="156"/>
    </row>
    <row r="947" spans="1:49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  <c r="AV947" s="9"/>
      <c r="AW947" s="156"/>
    </row>
    <row r="948" spans="1:49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  <c r="AU948" s="9"/>
      <c r="AV948" s="9"/>
      <c r="AW948" s="156"/>
    </row>
    <row r="949" spans="1:49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  <c r="AU949" s="9"/>
      <c r="AV949" s="9"/>
      <c r="AW949" s="156"/>
    </row>
    <row r="950" spans="1:49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  <c r="AU950" s="9"/>
      <c r="AV950" s="9"/>
      <c r="AW950" s="156"/>
    </row>
    <row r="951" spans="1:49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  <c r="AV951" s="9"/>
      <c r="AW951" s="156"/>
    </row>
    <row r="952" spans="1:49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  <c r="AT952" s="9"/>
      <c r="AU952" s="9"/>
      <c r="AV952" s="9"/>
      <c r="AW952" s="156"/>
    </row>
    <row r="953" spans="1:49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  <c r="AU953" s="9"/>
      <c r="AV953" s="9"/>
      <c r="AW953" s="156"/>
    </row>
    <row r="954" spans="1:49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  <c r="AU954" s="9"/>
      <c r="AV954" s="9"/>
      <c r="AW954" s="156"/>
    </row>
    <row r="955" spans="1:49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  <c r="AU955" s="9"/>
      <c r="AV955" s="9"/>
      <c r="AW955" s="156"/>
    </row>
    <row r="956" spans="1:49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/>
      <c r="AV956" s="9"/>
      <c r="AW956" s="156"/>
    </row>
    <row r="957" spans="1:49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  <c r="AV957" s="9"/>
      <c r="AW957" s="156"/>
    </row>
    <row r="958" spans="1:49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  <c r="AV958" s="9"/>
      <c r="AW958" s="156"/>
    </row>
    <row r="959" spans="1:49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9"/>
      <c r="AV959" s="9"/>
      <c r="AW959" s="156"/>
    </row>
    <row r="960" spans="1:49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9"/>
      <c r="AV960" s="9"/>
      <c r="AW960" s="156"/>
    </row>
    <row r="961" spans="1:49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/>
      <c r="AP961" s="9"/>
      <c r="AQ961" s="9"/>
      <c r="AR961" s="9"/>
      <c r="AS961" s="9"/>
      <c r="AT961" s="9"/>
      <c r="AU961" s="9"/>
      <c r="AV961" s="9"/>
      <c r="AW961" s="156"/>
    </row>
    <row r="962" spans="1:49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  <c r="AU962" s="9"/>
      <c r="AV962" s="9"/>
      <c r="AW962" s="156"/>
    </row>
    <row r="963" spans="1:49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9"/>
      <c r="AV963" s="9"/>
      <c r="AW963" s="156"/>
    </row>
    <row r="964" spans="1:49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  <c r="AU964" s="9"/>
      <c r="AV964" s="9"/>
      <c r="AW964" s="156"/>
    </row>
    <row r="965" spans="1:49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  <c r="AV965" s="9"/>
      <c r="AW965" s="156"/>
    </row>
    <row r="966" spans="1:49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  <c r="AQ966" s="9"/>
      <c r="AR966" s="9"/>
      <c r="AS966" s="9"/>
      <c r="AT966" s="9"/>
      <c r="AU966" s="9"/>
      <c r="AV966" s="9"/>
      <c r="AW966" s="156"/>
    </row>
    <row r="967" spans="1:49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  <c r="AV967" s="9"/>
      <c r="AW967" s="156"/>
    </row>
    <row r="968" spans="1:49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  <c r="AU968" s="9"/>
      <c r="AV968" s="9"/>
      <c r="AW968" s="156"/>
    </row>
    <row r="969" spans="1:49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  <c r="AU969" s="9"/>
      <c r="AV969" s="9"/>
      <c r="AW969" s="156"/>
    </row>
    <row r="970" spans="1:49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156"/>
    </row>
    <row r="971" spans="1:49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156"/>
    </row>
    <row r="972" spans="1:49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156"/>
    </row>
    <row r="973" spans="1:49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  <c r="AU973" s="9"/>
      <c r="AV973" s="9"/>
      <c r="AW973" s="156"/>
    </row>
    <row r="974" spans="1:49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  <c r="AV974" s="9"/>
      <c r="AW974" s="156"/>
    </row>
    <row r="975" spans="1:49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  <c r="AV975" s="9"/>
      <c r="AW975" s="156"/>
    </row>
    <row r="976" spans="1:49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  <c r="AV976" s="9"/>
      <c r="AW976" s="156"/>
    </row>
    <row r="977" spans="1:49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156"/>
    </row>
    <row r="978" spans="1:49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  <c r="AV978" s="9"/>
      <c r="AW978" s="156"/>
    </row>
    <row r="979" spans="1:49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  <c r="AU979" s="9"/>
      <c r="AV979" s="9"/>
      <c r="AW979" s="156"/>
    </row>
    <row r="980" spans="1:49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  <c r="AO980" s="9"/>
      <c r="AP980" s="9"/>
      <c r="AQ980" s="9"/>
      <c r="AR980" s="9"/>
      <c r="AS980" s="9"/>
      <c r="AT980" s="9"/>
      <c r="AU980" s="9"/>
      <c r="AV980" s="9"/>
      <c r="AW980" s="156"/>
    </row>
    <row r="981" spans="1:49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/>
      <c r="AV981" s="9"/>
      <c r="AW981" s="156"/>
    </row>
    <row r="982" spans="1:49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  <c r="AU982" s="9"/>
      <c r="AV982" s="9"/>
      <c r="AW982" s="156"/>
    </row>
    <row r="983" spans="1:49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  <c r="AU983" s="9"/>
      <c r="AV983" s="9"/>
      <c r="AW983" s="156"/>
    </row>
    <row r="984" spans="1:49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  <c r="AU984" s="9"/>
      <c r="AV984" s="9"/>
      <c r="AW984" s="156"/>
    </row>
    <row r="985" spans="1:49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  <c r="AT985" s="9"/>
      <c r="AU985" s="9"/>
      <c r="AV985" s="9"/>
      <c r="AW985" s="156"/>
    </row>
    <row r="986" spans="1:49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  <c r="AU986" s="9"/>
      <c r="AV986" s="9"/>
      <c r="AW986" s="156"/>
    </row>
    <row r="987" spans="1:49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  <c r="AV987" s="9"/>
      <c r="AW987" s="156"/>
    </row>
    <row r="988" spans="1:49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/>
      <c r="AP988" s="9"/>
      <c r="AQ988" s="9"/>
      <c r="AR988" s="9"/>
      <c r="AS988" s="9"/>
      <c r="AT988" s="9"/>
      <c r="AU988" s="9"/>
      <c r="AV988" s="9"/>
      <c r="AW988" s="156"/>
    </row>
    <row r="989" spans="1:49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  <c r="AU989" s="9"/>
      <c r="AV989" s="9"/>
      <c r="AW989" s="156"/>
    </row>
    <row r="990" spans="1:49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  <c r="AU990" s="9"/>
      <c r="AV990" s="9"/>
      <c r="AW990" s="156"/>
    </row>
    <row r="991" spans="1:49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  <c r="AU991" s="9"/>
      <c r="AV991" s="9"/>
      <c r="AW991" s="156"/>
    </row>
    <row r="992" spans="1:49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156"/>
    </row>
    <row r="993" spans="1:49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156"/>
    </row>
    <row r="994" spans="1:49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156"/>
    </row>
    <row r="995" spans="1:49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156"/>
    </row>
    <row r="996" spans="1:49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/>
      <c r="AV996" s="9"/>
      <c r="AW996" s="156"/>
    </row>
    <row r="997" spans="1:49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  <c r="AV997" s="9"/>
      <c r="AW997" s="156"/>
    </row>
    <row r="998" spans="1:49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  <c r="AU998" s="9"/>
      <c r="AV998" s="9"/>
      <c r="AW998" s="156"/>
    </row>
    <row r="999" spans="1:49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9"/>
      <c r="AP999" s="9"/>
      <c r="AQ999" s="9"/>
      <c r="AR999" s="9"/>
      <c r="AS999" s="9"/>
      <c r="AT999" s="9"/>
      <c r="AU999" s="9"/>
      <c r="AV999" s="9"/>
      <c r="AW999" s="156"/>
    </row>
    <row r="1000" spans="1:49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  <c r="AU1000" s="9"/>
      <c r="AV1000" s="9"/>
      <c r="AW1000" s="156"/>
    </row>
    <row r="1001" spans="1:49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  <c r="AO1001" s="9"/>
      <c r="AP1001" s="9"/>
      <c r="AQ1001" s="9"/>
      <c r="AR1001" s="9"/>
      <c r="AS1001" s="9"/>
      <c r="AT1001" s="9"/>
      <c r="AU1001" s="9"/>
      <c r="AV1001" s="9"/>
      <c r="AW1001" s="156"/>
    </row>
    <row r="1002" spans="1:49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/>
      <c r="AP1002" s="9"/>
      <c r="AQ1002" s="9"/>
      <c r="AR1002" s="9"/>
      <c r="AS1002" s="9"/>
      <c r="AT1002" s="9"/>
      <c r="AU1002" s="9"/>
      <c r="AV1002" s="9"/>
      <c r="AW1002" s="156"/>
    </row>
    <row r="1003" spans="1:49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  <c r="AO1003" s="9"/>
      <c r="AP1003" s="9"/>
      <c r="AQ1003" s="9"/>
      <c r="AR1003" s="9"/>
      <c r="AS1003" s="9"/>
      <c r="AT1003" s="9"/>
      <c r="AU1003" s="9"/>
      <c r="AV1003" s="9"/>
      <c r="AW1003" s="156"/>
    </row>
    <row r="1004" spans="1:49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  <c r="AO1004" s="9"/>
      <c r="AP1004" s="9"/>
      <c r="AQ1004" s="9"/>
      <c r="AR1004" s="9"/>
      <c r="AS1004" s="9"/>
      <c r="AT1004" s="9"/>
      <c r="AU1004" s="9"/>
      <c r="AV1004" s="9"/>
      <c r="AW1004" s="156"/>
    </row>
    <row r="1005" spans="1:49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9"/>
      <c r="AP1005" s="9"/>
      <c r="AQ1005" s="9"/>
      <c r="AR1005" s="9"/>
      <c r="AS1005" s="9"/>
      <c r="AT1005" s="9"/>
      <c r="AU1005" s="9"/>
      <c r="AV1005" s="9"/>
      <c r="AW1005" s="156"/>
    </row>
    <row r="1006" spans="1:49">
      <c r="A1006" s="9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/>
      <c r="AP1006" s="9"/>
      <c r="AQ1006" s="9"/>
      <c r="AR1006" s="9"/>
      <c r="AS1006" s="9"/>
      <c r="AT1006" s="9"/>
      <c r="AU1006" s="9"/>
      <c r="AV1006" s="9"/>
      <c r="AW1006" s="156"/>
    </row>
    <row r="1007" spans="1:49">
      <c r="A1007" s="9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  <c r="AO1007" s="9"/>
      <c r="AP1007" s="9"/>
      <c r="AQ1007" s="9"/>
      <c r="AR1007" s="9"/>
      <c r="AS1007" s="9"/>
      <c r="AT1007" s="9"/>
      <c r="AU1007" s="9"/>
      <c r="AV1007" s="9"/>
      <c r="AW1007" s="156"/>
    </row>
    <row r="1008" spans="1:49">
      <c r="A1008" s="9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  <c r="AO1008" s="9"/>
      <c r="AP1008" s="9"/>
      <c r="AQ1008" s="9"/>
      <c r="AR1008" s="9"/>
      <c r="AS1008" s="9"/>
      <c r="AT1008" s="9"/>
      <c r="AU1008" s="9"/>
      <c r="AV1008" s="9"/>
      <c r="AW1008" s="156"/>
    </row>
    <row r="1009" spans="1:49">
      <c r="A1009" s="9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  <c r="AO1009" s="9"/>
      <c r="AP1009" s="9"/>
      <c r="AQ1009" s="9"/>
      <c r="AR1009" s="9"/>
      <c r="AS1009" s="9"/>
      <c r="AT1009" s="9"/>
      <c r="AU1009" s="9"/>
      <c r="AV1009" s="9"/>
      <c r="AW1009" s="156"/>
    </row>
    <row r="1010" spans="1:49">
      <c r="A1010" s="9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  <c r="AO1010" s="9"/>
      <c r="AP1010" s="9"/>
      <c r="AQ1010" s="9"/>
      <c r="AR1010" s="9"/>
      <c r="AS1010" s="9"/>
      <c r="AT1010" s="9"/>
      <c r="AU1010" s="9"/>
      <c r="AV1010" s="9"/>
      <c r="AW1010" s="156"/>
    </row>
    <row r="1011" spans="1:49">
      <c r="A1011" s="9"/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/>
      <c r="AP1011" s="9"/>
      <c r="AQ1011" s="9"/>
      <c r="AR1011" s="9"/>
      <c r="AS1011" s="9"/>
      <c r="AT1011" s="9"/>
      <c r="AU1011" s="9"/>
      <c r="AV1011" s="9"/>
      <c r="AW1011" s="156"/>
    </row>
    <row r="1012" spans="1:49">
      <c r="A1012" s="9"/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  <c r="AO1012" s="9"/>
      <c r="AP1012" s="9"/>
      <c r="AQ1012" s="9"/>
      <c r="AR1012" s="9"/>
      <c r="AS1012" s="9"/>
      <c r="AT1012" s="9"/>
      <c r="AU1012" s="9"/>
      <c r="AV1012" s="9"/>
      <c r="AW1012" s="156"/>
    </row>
    <row r="1013" spans="1:49">
      <c r="A1013" s="9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  <c r="AD1013" s="9"/>
      <c r="AE1013" s="9"/>
      <c r="AF1013" s="9"/>
      <c r="AG1013" s="9"/>
      <c r="AH1013" s="9"/>
      <c r="AI1013" s="9"/>
      <c r="AJ1013" s="9"/>
      <c r="AK1013" s="9"/>
      <c r="AL1013" s="9"/>
      <c r="AM1013" s="9"/>
      <c r="AN1013" s="9"/>
      <c r="AO1013" s="9"/>
      <c r="AP1013" s="9"/>
      <c r="AQ1013" s="9"/>
      <c r="AR1013" s="9"/>
      <c r="AS1013" s="9"/>
      <c r="AT1013" s="9"/>
      <c r="AU1013" s="9"/>
      <c r="AV1013" s="9"/>
      <c r="AW1013" s="156"/>
    </row>
    <row r="1014" spans="1:49">
      <c r="A1014" s="9"/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/>
      <c r="AP1014" s="9"/>
      <c r="AQ1014" s="9"/>
      <c r="AR1014" s="9"/>
      <c r="AS1014" s="9"/>
      <c r="AT1014" s="9"/>
      <c r="AU1014" s="9"/>
      <c r="AV1014" s="9"/>
      <c r="AW1014" s="156"/>
    </row>
    <row r="1015" spans="1:49">
      <c r="A1015" s="9"/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  <c r="AO1015" s="9"/>
      <c r="AP1015" s="9"/>
      <c r="AQ1015" s="9"/>
      <c r="AR1015" s="9"/>
      <c r="AS1015" s="9"/>
      <c r="AT1015" s="9"/>
      <c r="AU1015" s="9"/>
      <c r="AV1015" s="9"/>
    </row>
    <row r="1016" spans="1:49">
      <c r="A1016" s="9"/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  <c r="AO1016" s="9"/>
      <c r="AP1016" s="9"/>
      <c r="AQ1016" s="9"/>
      <c r="AR1016" s="9"/>
      <c r="AS1016" s="9"/>
      <c r="AT1016" s="9"/>
      <c r="AU1016" s="9"/>
      <c r="AV1016" s="9"/>
    </row>
    <row r="1017" spans="1:49">
      <c r="A1017" s="9"/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  <c r="AO1017" s="9"/>
      <c r="AP1017" s="9"/>
      <c r="AQ1017" s="9"/>
      <c r="AR1017" s="9"/>
      <c r="AS1017" s="9"/>
      <c r="AT1017" s="9"/>
      <c r="AU1017" s="9"/>
      <c r="AV1017" s="9"/>
    </row>
    <row r="1018" spans="1:49">
      <c r="A1018" s="9"/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/>
      <c r="AP1018" s="9"/>
      <c r="AQ1018" s="9"/>
      <c r="AR1018" s="9"/>
      <c r="AS1018" s="9"/>
      <c r="AT1018" s="9"/>
      <c r="AU1018" s="9"/>
      <c r="AV1018" s="9"/>
    </row>
    <row r="1019" spans="1:49">
      <c r="A1019" s="9"/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  <c r="AO1019" s="9"/>
      <c r="AP1019" s="9"/>
      <c r="AQ1019" s="9"/>
      <c r="AR1019" s="9"/>
      <c r="AS1019" s="9"/>
      <c r="AT1019" s="9"/>
      <c r="AU1019" s="9"/>
      <c r="AV1019" s="9"/>
    </row>
    <row r="1020" spans="1:49">
      <c r="A1020" s="9"/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  <c r="AC1020" s="9"/>
      <c r="AD1020" s="9"/>
      <c r="AE1020" s="9"/>
      <c r="AF1020" s="9"/>
      <c r="AG1020" s="9"/>
      <c r="AH1020" s="9"/>
      <c r="AI1020" s="9"/>
      <c r="AJ1020" s="9"/>
      <c r="AK1020" s="9"/>
      <c r="AL1020" s="9"/>
      <c r="AM1020" s="9"/>
      <c r="AN1020" s="9"/>
      <c r="AO1020" s="9"/>
      <c r="AP1020" s="9"/>
      <c r="AQ1020" s="9"/>
      <c r="AR1020" s="9"/>
      <c r="AS1020" s="9"/>
      <c r="AT1020" s="9"/>
      <c r="AU1020" s="9"/>
      <c r="AV1020" s="9"/>
    </row>
    <row r="1021" spans="1:49">
      <c r="A1021" s="9"/>
      <c r="B1021" s="9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  <c r="AO1021" s="9"/>
      <c r="AP1021" s="9"/>
      <c r="AQ1021" s="9"/>
      <c r="AR1021" s="9"/>
      <c r="AS1021" s="9"/>
      <c r="AT1021" s="9"/>
      <c r="AU1021" s="9"/>
      <c r="AV1021" s="9"/>
    </row>
    <row r="1022" spans="1:49">
      <c r="A1022" s="9"/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  <c r="AO1022" s="9"/>
      <c r="AP1022" s="9"/>
      <c r="AQ1022" s="9"/>
      <c r="AR1022" s="9"/>
      <c r="AS1022" s="9"/>
      <c r="AT1022" s="9"/>
      <c r="AU1022" s="9"/>
      <c r="AV1022" s="9"/>
    </row>
    <row r="1023" spans="1:49">
      <c r="A1023" s="9"/>
      <c r="B1023" s="9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  <c r="AO1023" s="9"/>
      <c r="AP1023" s="9"/>
      <c r="AQ1023" s="9"/>
      <c r="AR1023" s="9"/>
      <c r="AS1023" s="9"/>
      <c r="AT1023" s="9"/>
      <c r="AU1023" s="9"/>
      <c r="AV1023" s="9"/>
    </row>
    <row r="1024" spans="1:49">
      <c r="A1024" s="9"/>
      <c r="B1024" s="9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  <c r="AO1024" s="9"/>
      <c r="AP1024" s="9"/>
      <c r="AQ1024" s="9"/>
      <c r="AR1024" s="9"/>
      <c r="AS1024" s="9"/>
      <c r="AT1024" s="9"/>
      <c r="AU1024" s="9"/>
      <c r="AV1024" s="9"/>
    </row>
    <row r="1025" spans="1:48">
      <c r="A1025" s="9"/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  <c r="AO1025" s="9"/>
      <c r="AP1025" s="9"/>
      <c r="AQ1025" s="9"/>
      <c r="AR1025" s="9"/>
      <c r="AS1025" s="9"/>
      <c r="AT1025" s="9"/>
      <c r="AU1025" s="9"/>
      <c r="AV1025" s="9"/>
    </row>
    <row r="1026" spans="1:48">
      <c r="A1026" s="9"/>
      <c r="B1026" s="9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  <c r="AO1026" s="9"/>
      <c r="AP1026" s="9"/>
      <c r="AQ1026" s="9"/>
      <c r="AR1026" s="9"/>
      <c r="AS1026" s="9"/>
      <c r="AT1026" s="9"/>
      <c r="AU1026" s="9"/>
      <c r="AV1026" s="9"/>
    </row>
    <row r="1027" spans="1:48">
      <c r="A1027" s="9"/>
      <c r="B1027" s="9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  <c r="AO1027" s="9"/>
      <c r="AP1027" s="9"/>
      <c r="AQ1027" s="9"/>
      <c r="AR1027" s="9"/>
      <c r="AS1027" s="9"/>
      <c r="AT1027" s="9"/>
      <c r="AU1027" s="9"/>
      <c r="AV1027" s="9"/>
    </row>
    <row r="1028" spans="1:48">
      <c r="A1028" s="9"/>
      <c r="B1028" s="9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  <c r="AO1028" s="9"/>
      <c r="AP1028" s="9"/>
      <c r="AQ1028" s="9"/>
      <c r="AR1028" s="9"/>
      <c r="AS1028" s="9"/>
      <c r="AT1028" s="9"/>
      <c r="AU1028" s="9"/>
      <c r="AV1028" s="9"/>
    </row>
    <row r="1029" spans="1:48">
      <c r="A1029" s="9"/>
      <c r="B1029" s="9"/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  <c r="AO1029" s="9"/>
      <c r="AP1029" s="9"/>
      <c r="AQ1029" s="9"/>
      <c r="AR1029" s="9"/>
      <c r="AS1029" s="9"/>
      <c r="AT1029" s="9"/>
      <c r="AU1029" s="9"/>
      <c r="AV1029" s="9"/>
    </row>
    <row r="1030" spans="1:48">
      <c r="A1030" s="9"/>
      <c r="B1030" s="9"/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  <c r="AO1030" s="9"/>
      <c r="AP1030" s="9"/>
      <c r="AQ1030" s="9"/>
      <c r="AR1030" s="9"/>
      <c r="AS1030" s="9"/>
      <c r="AT1030" s="9"/>
      <c r="AU1030" s="9"/>
      <c r="AV1030" s="9"/>
    </row>
    <row r="1031" spans="1:48">
      <c r="A1031" s="9"/>
      <c r="B1031" s="9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9"/>
      <c r="AB1031" s="9"/>
      <c r="AC1031" s="9"/>
      <c r="AD1031" s="9"/>
      <c r="AE1031" s="9"/>
      <c r="AF1031" s="9"/>
      <c r="AG1031" s="9"/>
      <c r="AH1031" s="9"/>
      <c r="AI1031" s="9"/>
      <c r="AJ1031" s="9"/>
      <c r="AK1031" s="9"/>
      <c r="AL1031" s="9"/>
      <c r="AM1031" s="9"/>
      <c r="AN1031" s="9"/>
      <c r="AO1031" s="9"/>
      <c r="AP1031" s="9"/>
      <c r="AQ1031" s="9"/>
      <c r="AR1031" s="9"/>
      <c r="AS1031" s="9"/>
      <c r="AT1031" s="9"/>
      <c r="AU1031" s="9"/>
      <c r="AV1031" s="9"/>
    </row>
    <row r="1032" spans="1:48">
      <c r="A1032" s="9"/>
      <c r="B1032" s="9"/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  <c r="AO1032" s="9"/>
      <c r="AP1032" s="9"/>
      <c r="AQ1032" s="9"/>
      <c r="AR1032" s="9"/>
      <c r="AS1032" s="9"/>
      <c r="AT1032" s="9"/>
      <c r="AU1032" s="9"/>
      <c r="AV1032" s="9"/>
    </row>
    <row r="1033" spans="1:48">
      <c r="A1033" s="9"/>
      <c r="B1033" s="9"/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  <c r="AO1033" s="9"/>
      <c r="AP1033" s="9"/>
      <c r="AQ1033" s="9"/>
      <c r="AR1033" s="9"/>
      <c r="AS1033" s="9"/>
      <c r="AT1033" s="9"/>
      <c r="AU1033" s="9"/>
      <c r="AV1033" s="9"/>
    </row>
    <row r="1034" spans="1:48">
      <c r="A1034" s="9"/>
      <c r="B1034" s="9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  <c r="AO1034" s="9"/>
      <c r="AP1034" s="9"/>
      <c r="AQ1034" s="9"/>
      <c r="AR1034" s="9"/>
      <c r="AS1034" s="9"/>
      <c r="AT1034" s="9"/>
      <c r="AU1034" s="9"/>
      <c r="AV1034" s="9"/>
    </row>
    <row r="1035" spans="1:48">
      <c r="A1035" s="9"/>
      <c r="B1035" s="9"/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  <c r="AO1035" s="9"/>
      <c r="AP1035" s="9"/>
      <c r="AQ1035" s="9"/>
      <c r="AR1035" s="9"/>
      <c r="AS1035" s="9"/>
      <c r="AT1035" s="9"/>
      <c r="AU1035" s="9"/>
      <c r="AV1035" s="9"/>
    </row>
    <row r="1036" spans="1:48">
      <c r="A1036" s="9"/>
      <c r="B1036" s="9"/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/>
      <c r="AP1036" s="9"/>
      <c r="AQ1036" s="9"/>
      <c r="AR1036" s="9"/>
      <c r="AS1036" s="9"/>
      <c r="AT1036" s="9"/>
      <c r="AU1036" s="9"/>
      <c r="AV1036" s="9"/>
    </row>
    <row r="1037" spans="1:48">
      <c r="A1037" s="9"/>
      <c r="B1037" s="9"/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  <c r="AA1037" s="9"/>
      <c r="AB1037" s="9"/>
      <c r="AC1037" s="9"/>
      <c r="AD1037" s="9"/>
      <c r="AE1037" s="9"/>
      <c r="AF1037" s="9"/>
      <c r="AG1037" s="9"/>
      <c r="AH1037" s="9"/>
      <c r="AI1037" s="9"/>
      <c r="AJ1037" s="9"/>
      <c r="AK1037" s="9"/>
      <c r="AL1037" s="9"/>
      <c r="AM1037" s="9"/>
      <c r="AN1037" s="9"/>
      <c r="AO1037" s="9"/>
      <c r="AP1037" s="9"/>
      <c r="AQ1037" s="9"/>
      <c r="AR1037" s="9"/>
      <c r="AS1037" s="9"/>
      <c r="AT1037" s="9"/>
      <c r="AU1037" s="9"/>
      <c r="AV1037" s="9"/>
    </row>
    <row r="1038" spans="1:48">
      <c r="A1038" s="9"/>
      <c r="B1038" s="9"/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  <c r="AO1038" s="9"/>
      <c r="AP1038" s="9"/>
      <c r="AQ1038" s="9"/>
      <c r="AR1038" s="9"/>
      <c r="AS1038" s="9"/>
      <c r="AT1038" s="9"/>
      <c r="AU1038" s="9"/>
      <c r="AV1038" s="9"/>
    </row>
    <row r="1048165" spans="48:48">
      <c r="AV1048165" s="2" t="s">
        <v>276</v>
      </c>
    </row>
  </sheetData>
  <autoFilter ref="A9:BB209"/>
  <mergeCells count="53">
    <mergeCell ref="AO7:AO8"/>
    <mergeCell ref="AP7:AP8"/>
    <mergeCell ref="X6:AA6"/>
    <mergeCell ref="X7:X8"/>
    <mergeCell ref="Y7:Y8"/>
    <mergeCell ref="Z7:Z8"/>
    <mergeCell ref="AA7:AA8"/>
    <mergeCell ref="AG7:AH7"/>
    <mergeCell ref="AI7:AI8"/>
    <mergeCell ref="AJ7:AJ8"/>
    <mergeCell ref="AK7:AK8"/>
    <mergeCell ref="AN7:AN8"/>
    <mergeCell ref="AV2:AW3"/>
    <mergeCell ref="AQ7:AQ8"/>
    <mergeCell ref="AR7:AR8"/>
    <mergeCell ref="AS7:AS8"/>
    <mergeCell ref="AT7:AU7"/>
    <mergeCell ref="AV7:AV8"/>
    <mergeCell ref="A3:AU3"/>
    <mergeCell ref="AB6:AK6"/>
    <mergeCell ref="AL6:AL8"/>
    <mergeCell ref="AM6:AM8"/>
    <mergeCell ref="AN6:AV6"/>
    <mergeCell ref="AW6:AW8"/>
    <mergeCell ref="AB7:AB8"/>
    <mergeCell ref="AC7:AC8"/>
    <mergeCell ref="AD7:AE7"/>
    <mergeCell ref="AF7:AF8"/>
    <mergeCell ref="K6:K8"/>
    <mergeCell ref="M6:M8"/>
    <mergeCell ref="N6:N8"/>
    <mergeCell ref="A6:A8"/>
    <mergeCell ref="B6:B8"/>
    <mergeCell ref="I6:I8"/>
    <mergeCell ref="L6:L8"/>
    <mergeCell ref="G6:G8"/>
    <mergeCell ref="J6:J8"/>
    <mergeCell ref="C6:D6"/>
    <mergeCell ref="C7:C8"/>
    <mergeCell ref="F6:F8"/>
    <mergeCell ref="D7:D8"/>
    <mergeCell ref="E6:E8"/>
    <mergeCell ref="H6:H8"/>
    <mergeCell ref="P6:P8"/>
    <mergeCell ref="O6:O8"/>
    <mergeCell ref="Q6:Q8"/>
    <mergeCell ref="W7:W8"/>
    <mergeCell ref="R6:R8"/>
    <mergeCell ref="T7:T8"/>
    <mergeCell ref="S6:S8"/>
    <mergeCell ref="V7:V8"/>
    <mergeCell ref="U7:U8"/>
    <mergeCell ref="T6:W6"/>
  </mergeCells>
  <hyperlinks>
    <hyperlink ref="U83" r:id="rId1" display="https://etp.rosseti.ru/"/>
    <hyperlink ref="U84" r:id="rId2" display="https://etp.rosseti.ru/"/>
    <hyperlink ref="U85" r:id="rId3" display="https://etp.rosseti.ru/"/>
    <hyperlink ref="U110" r:id="rId4" display="https://etp.rosseti.ru/"/>
  </hyperlinks>
  <pageMargins left="0.23622047244094491" right="0.23622047244094491" top="0.74803149606299213" bottom="0.74803149606299213" header="0.31496062992125984" footer="0.31496062992125984"/>
  <pageSetup paperSize="8" scale="60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Справочник Вид продукции</vt:lpstr>
      <vt:lpstr>План закупки</vt:lpstr>
      <vt:lpstr>'План закупки'!Область_печати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GuzikTA</cp:lastModifiedBy>
  <cp:lastPrinted>2017-12-13T04:01:19Z</cp:lastPrinted>
  <dcterms:created xsi:type="dcterms:W3CDTF">2011-11-18T07:59:33Z</dcterms:created>
  <dcterms:modified xsi:type="dcterms:W3CDTF">2018-02-20T03:44:17Z</dcterms:modified>
</cp:coreProperties>
</file>